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HSE Business Processes\02.07-Contractor Management\страница НЅЕ упитник\prevod_engleski\"/>
    </mc:Choice>
  </mc:AlternateContent>
  <bookViews>
    <workbookView xWindow="0" yWindow="0" windowWidth="20490" windowHeight="9045"/>
  </bookViews>
  <sheets>
    <sheet name="HSE Kvalifikacioni Upitnik" sheetId="1" r:id="rId1"/>
    <sheet name="Ocena HSE Kvalifik. upitnika" sheetId="7" r:id="rId2"/>
    <sheet name="Segmentacija nabavke SU " sheetId="8" r:id="rId3"/>
    <sheet name="Sheet5" sheetId="5" state="hidden" r:id="rId4"/>
    <sheet name="Sheet4" sheetId="4" state="hidden" r:id="rId5"/>
    <sheet name="Sheet2" sheetId="2" state="hidden" r:id="rId6"/>
    <sheet name="Sheet3" sheetId="3" state="hidden" r:id="rId7"/>
  </sheets>
  <externalReferences>
    <externalReference r:id="rId8"/>
  </externalReferences>
  <definedNames>
    <definedName name="_xlnm._FilterDatabase" localSheetId="0" hidden="1">'HSE Kvalifikacioni Upitnik'!$C$80:$E$110</definedName>
    <definedName name="_xlnm._FilterDatabase" localSheetId="2" hidden="1">'Segmentacija nabavke SU '!$E$4:$N$346</definedName>
    <definedName name="_xlnm.Print_Area" localSheetId="0">'HSE Kvalifikacioni Upitnik'!$B$1:$H$156</definedName>
    <definedName name="_xlnm.Print_Area" localSheetId="2">'Segmentacija nabavke SU '!$E$1:$L$358</definedName>
  </definedNames>
  <calcPr calcId="162913"/>
</workbook>
</file>

<file path=xl/calcChain.xml><?xml version="1.0" encoding="utf-8"?>
<calcChain xmlns="http://schemas.openxmlformats.org/spreadsheetml/2006/main">
  <c r="L358" i="8" l="1"/>
  <c r="L357" i="8"/>
  <c r="L356" i="8"/>
  <c r="L355" i="8"/>
  <c r="L354" i="8"/>
  <c r="L353" i="8"/>
  <c r="L352" i="8"/>
  <c r="L351" i="8"/>
  <c r="L350" i="8"/>
  <c r="L349" i="8"/>
  <c r="L348" i="8"/>
  <c r="L347" i="8"/>
  <c r="L346" i="8"/>
  <c r="L345" i="8"/>
  <c r="L344" i="8"/>
  <c r="L343" i="8"/>
  <c r="L342" i="8"/>
  <c r="L341" i="8"/>
  <c r="L340" i="8"/>
  <c r="L339" i="8"/>
  <c r="L338" i="8"/>
  <c r="L337" i="8"/>
  <c r="L336" i="8"/>
  <c r="L335" i="8"/>
  <c r="L334" i="8"/>
  <c r="L333" i="8"/>
  <c r="L332" i="8"/>
  <c r="L331" i="8"/>
  <c r="L330" i="8"/>
  <c r="L329" i="8"/>
  <c r="L328" i="8"/>
  <c r="L326" i="8"/>
  <c r="L325" i="8"/>
  <c r="L324" i="8"/>
  <c r="L323" i="8"/>
  <c r="L322" i="8"/>
  <c r="L321" i="8"/>
  <c r="L320" i="8"/>
  <c r="L319" i="8"/>
  <c r="L318" i="8"/>
  <c r="L317" i="8"/>
  <c r="L316" i="8"/>
  <c r="L315" i="8"/>
  <c r="L314" i="8"/>
  <c r="L313" i="8"/>
  <c r="L312" i="8"/>
  <c r="L311" i="8"/>
  <c r="L310" i="8"/>
  <c r="L309" i="8"/>
  <c r="L307" i="8"/>
  <c r="L306" i="8"/>
  <c r="L305" i="8"/>
  <c r="L304" i="8"/>
  <c r="L303" i="8"/>
  <c r="L302" i="8"/>
  <c r="L301" i="8"/>
  <c r="L299" i="8"/>
  <c r="L298" i="8"/>
  <c r="L297" i="8"/>
  <c r="L296" i="8"/>
  <c r="L295" i="8"/>
  <c r="L294" i="8"/>
  <c r="L293" i="8"/>
  <c r="L292" i="8"/>
  <c r="L291" i="8"/>
  <c r="L290" i="8"/>
  <c r="L289" i="8"/>
  <c r="L288" i="8"/>
  <c r="L287" i="8"/>
  <c r="L286" i="8"/>
  <c r="L285" i="8"/>
  <c r="L284" i="8"/>
  <c r="L283" i="8"/>
  <c r="L281" i="8"/>
  <c r="L280" i="8"/>
  <c r="L279" i="8"/>
  <c r="L278" i="8"/>
  <c r="L277" i="8"/>
  <c r="L276" i="8"/>
  <c r="L275" i="8"/>
  <c r="L273" i="8"/>
  <c r="L272" i="8"/>
  <c r="L271" i="8"/>
  <c r="L268" i="8"/>
  <c r="L267" i="8"/>
  <c r="L266" i="8"/>
  <c r="L264" i="8"/>
  <c r="L263" i="8"/>
  <c r="L261" i="8"/>
  <c r="L260" i="8"/>
  <c r="L259" i="8"/>
  <c r="L258" i="8"/>
  <c r="L257" i="8"/>
  <c r="L256" i="8"/>
  <c r="L254" i="8"/>
  <c r="L253" i="8"/>
  <c r="L252" i="8"/>
  <c r="L251" i="8"/>
  <c r="L250" i="8"/>
  <c r="L249" i="8"/>
  <c r="L248" i="8"/>
  <c r="L247" i="8"/>
  <c r="L246" i="8"/>
  <c r="L243" i="8"/>
  <c r="L242" i="8"/>
  <c r="L241" i="8"/>
  <c r="L240" i="8"/>
  <c r="L239" i="8"/>
  <c r="L238" i="8"/>
  <c r="L237" i="8"/>
  <c r="L236" i="8"/>
  <c r="L233" i="8"/>
  <c r="L232" i="8"/>
  <c r="L231" i="8"/>
  <c r="L230" i="8"/>
  <c r="L229" i="8"/>
  <c r="L228" i="8"/>
  <c r="L227" i="8"/>
  <c r="L226" i="8"/>
  <c r="L225" i="8"/>
  <c r="L224" i="8"/>
  <c r="L223" i="8"/>
  <c r="L222" i="8"/>
  <c r="L221" i="8"/>
  <c r="L220" i="8"/>
  <c r="L219" i="8"/>
  <c r="L218" i="8"/>
  <c r="L217" i="8"/>
  <c r="L216" i="8"/>
  <c r="L215" i="8"/>
  <c r="L214" i="8"/>
  <c r="L212" i="8"/>
  <c r="L211" i="8"/>
  <c r="L210" i="8"/>
  <c r="L209" i="8"/>
  <c r="L208" i="8"/>
  <c r="L206" i="8"/>
  <c r="L205" i="8"/>
  <c r="L203" i="8"/>
  <c r="L202" i="8"/>
  <c r="L201" i="8"/>
  <c r="L200" i="8"/>
  <c r="L199" i="8"/>
  <c r="L198" i="8"/>
  <c r="L195" i="8"/>
  <c r="L194" i="8"/>
  <c r="L193" i="8"/>
  <c r="L192" i="8"/>
  <c r="L191" i="8"/>
  <c r="L190" i="8"/>
  <c r="L189" i="8"/>
  <c r="L188" i="8"/>
  <c r="L187" i="8"/>
  <c r="L186" i="8"/>
  <c r="L185" i="8"/>
  <c r="L183" i="8"/>
  <c r="L182" i="8"/>
  <c r="L181" i="8"/>
  <c r="L180" i="8"/>
  <c r="L178" i="8"/>
  <c r="L177" i="8"/>
  <c r="L176" i="8"/>
  <c r="L175" i="8"/>
  <c r="L172" i="8"/>
  <c r="L171" i="8"/>
  <c r="L170" i="8"/>
  <c r="L169" i="8"/>
  <c r="L168" i="8"/>
  <c r="L167" i="8"/>
  <c r="L166" i="8"/>
  <c r="L165" i="8"/>
  <c r="L164" i="8"/>
  <c r="L163" i="8"/>
  <c r="L161" i="8"/>
  <c r="L160" i="8"/>
  <c r="L159" i="8"/>
  <c r="L158" i="8"/>
  <c r="L157" i="8"/>
  <c r="L156" i="8"/>
  <c r="L155" i="8"/>
  <c r="L154" i="8"/>
  <c r="L153" i="8"/>
  <c r="L152" i="8"/>
  <c r="L151" i="8"/>
  <c r="L150" i="8"/>
  <c r="L149" i="8"/>
  <c r="L148" i="8"/>
  <c r="L147" i="8"/>
  <c r="L146" i="8"/>
  <c r="L145" i="8"/>
  <c r="L144" i="8"/>
  <c r="L143" i="8"/>
  <c r="L141" i="8"/>
  <c r="L140" i="8"/>
  <c r="L139" i="8"/>
  <c r="L138" i="8"/>
  <c r="L137" i="8"/>
  <c r="L135" i="8"/>
  <c r="L134" i="8"/>
  <c r="L133" i="8"/>
  <c r="L131" i="8"/>
  <c r="L130" i="8"/>
  <c r="L129" i="8"/>
  <c r="L127" i="8"/>
  <c r="L126" i="8"/>
  <c r="L125" i="8"/>
  <c r="L124" i="8"/>
  <c r="L122" i="8"/>
  <c r="L121" i="8"/>
  <c r="L120" i="8"/>
  <c r="L119" i="8"/>
  <c r="L118" i="8"/>
  <c r="L116" i="8"/>
  <c r="L115" i="8"/>
  <c r="L114" i="8"/>
  <c r="L113" i="8"/>
  <c r="L112" i="8"/>
  <c r="L111" i="8"/>
  <c r="L110" i="8"/>
  <c r="L109" i="8"/>
  <c r="L107" i="8"/>
  <c r="L106" i="8"/>
  <c r="L105" i="8"/>
  <c r="L104" i="8"/>
  <c r="L103" i="8"/>
  <c r="L102" i="8"/>
  <c r="L101" i="8"/>
  <c r="L99" i="8"/>
  <c r="L98" i="8"/>
  <c r="L97" i="8"/>
  <c r="L96" i="8"/>
  <c r="L95" i="8"/>
  <c r="L94" i="8"/>
  <c r="L93" i="8"/>
  <c r="L92" i="8"/>
  <c r="L91" i="8"/>
  <c r="L90" i="8"/>
  <c r="L89" i="8"/>
  <c r="L88" i="8"/>
  <c r="L87" i="8"/>
  <c r="L86" i="8"/>
  <c r="L85" i="8"/>
  <c r="L84" i="8"/>
  <c r="L81" i="8"/>
  <c r="L80" i="8"/>
  <c r="L79" i="8"/>
  <c r="L78" i="8"/>
  <c r="L77" i="8"/>
  <c r="L76" i="8"/>
  <c r="L75" i="8"/>
  <c r="L74" i="8"/>
  <c r="L73" i="8"/>
  <c r="L72" i="8"/>
  <c r="L71" i="8"/>
  <c r="L70" i="8"/>
  <c r="L69" i="8"/>
  <c r="L68" i="8"/>
  <c r="L67" i="8"/>
  <c r="L66" i="8"/>
  <c r="L65" i="8"/>
  <c r="L63" i="8"/>
  <c r="L62" i="8"/>
  <c r="L61" i="8"/>
  <c r="L60" i="8"/>
  <c r="L59" i="8"/>
  <c r="L58" i="8"/>
  <c r="L57" i="8"/>
  <c r="L56" i="8"/>
  <c r="L55" i="8"/>
  <c r="L54" i="8"/>
  <c r="L53" i="8"/>
  <c r="L52" i="8"/>
  <c r="L51" i="8"/>
  <c r="L50" i="8"/>
  <c r="L49" i="8"/>
  <c r="L47" i="8"/>
  <c r="L46" i="8"/>
  <c r="L45" i="8"/>
  <c r="L44" i="8"/>
  <c r="L43" i="8"/>
  <c r="L42" i="8"/>
  <c r="L41" i="8"/>
  <c r="L40" i="8"/>
  <c r="L39" i="8"/>
  <c r="L38" i="8"/>
  <c r="L37" i="8"/>
  <c r="L36" i="8"/>
  <c r="L35" i="8"/>
  <c r="L34" i="8"/>
  <c r="L33" i="8"/>
  <c r="L32" i="8"/>
  <c r="L31" i="8"/>
  <c r="L30" i="8"/>
  <c r="L29" i="8"/>
  <c r="L28" i="8"/>
  <c r="L27" i="8"/>
  <c r="L26" i="8"/>
  <c r="L25" i="8"/>
  <c r="L23" i="8"/>
  <c r="L22" i="8"/>
  <c r="L21" i="8"/>
  <c r="L20" i="8"/>
  <c r="L18" i="8"/>
  <c r="L17" i="8"/>
  <c r="L16" i="8"/>
  <c r="L15" i="8"/>
  <c r="L14" i="8"/>
  <c r="L12" i="8"/>
  <c r="L11" i="8"/>
  <c r="L10" i="8"/>
  <c r="L9" i="8"/>
  <c r="L8" i="8"/>
  <c r="L7" i="8"/>
  <c r="A25" i="7" l="1"/>
  <c r="A26" i="7"/>
  <c r="A27" i="7"/>
  <c r="A28" i="7"/>
  <c r="A29" i="7"/>
  <c r="A30" i="7"/>
  <c r="A31" i="7"/>
  <c r="A32" i="7"/>
  <c r="A33" i="7"/>
  <c r="A24" i="7"/>
  <c r="I34" i="7"/>
  <c r="G27" i="1" l="1"/>
  <c r="K25" i="7" s="1"/>
  <c r="G28" i="1"/>
  <c r="K26" i="7" s="1"/>
  <c r="G29" i="1"/>
  <c r="K27" i="7" s="1"/>
  <c r="G30" i="1"/>
  <c r="K28" i="7" s="1"/>
  <c r="G31" i="1"/>
  <c r="K29" i="7" s="1"/>
  <c r="G32" i="1"/>
  <c r="K30" i="7" s="1"/>
  <c r="G33" i="1"/>
  <c r="K31" i="7" s="1"/>
  <c r="G34" i="1"/>
  <c r="K32" i="7" s="1"/>
  <c r="G35" i="1"/>
  <c r="K33" i="7" s="1"/>
  <c r="D27" i="1"/>
  <c r="B25" i="7" s="1"/>
  <c r="D28" i="1"/>
  <c r="B26" i="7" s="1"/>
  <c r="D29" i="1"/>
  <c r="B27" i="7" s="1"/>
  <c r="D30" i="1"/>
  <c r="B28" i="7" s="1"/>
  <c r="D31" i="1"/>
  <c r="B29" i="7" s="1"/>
  <c r="D32" i="1"/>
  <c r="B30" i="7" s="1"/>
  <c r="D33" i="1"/>
  <c r="D34" i="1"/>
  <c r="B32" i="7" s="1"/>
  <c r="D35" i="1"/>
  <c r="G26" i="1"/>
  <c r="K24" i="7" s="1"/>
  <c r="D26" i="1"/>
  <c r="B24" i="7" s="1"/>
  <c r="B31" i="7" l="1"/>
  <c r="B33" i="7"/>
  <c r="N345" i="8"/>
  <c r="N344" i="8"/>
  <c r="N343" i="8"/>
  <c r="N342" i="8"/>
  <c r="N341" i="8"/>
  <c r="N340" i="8"/>
  <c r="N339" i="8"/>
  <c r="N338" i="8"/>
  <c r="N337" i="8"/>
  <c r="N336" i="8"/>
  <c r="N335" i="8"/>
  <c r="N334" i="8"/>
  <c r="N333" i="8"/>
  <c r="N332" i="8"/>
  <c r="N331" i="8"/>
  <c r="N330" i="8"/>
  <c r="N329" i="8"/>
  <c r="N328" i="8"/>
  <c r="N327" i="8"/>
  <c r="N326" i="8"/>
  <c r="N325" i="8"/>
  <c r="N324" i="8"/>
  <c r="N323" i="8"/>
  <c r="N322" i="8"/>
  <c r="N321" i="8"/>
  <c r="N320" i="8"/>
  <c r="N319" i="8"/>
  <c r="N318" i="8"/>
  <c r="N317" i="8"/>
  <c r="N316" i="8"/>
  <c r="N315" i="8"/>
  <c r="N314" i="8"/>
  <c r="N313" i="8"/>
  <c r="N312" i="8"/>
  <c r="N311" i="8"/>
  <c r="N310" i="8"/>
  <c r="N309" i="8"/>
  <c r="N308" i="8"/>
  <c r="N307" i="8"/>
  <c r="N306" i="8"/>
  <c r="N305" i="8"/>
  <c r="N304" i="8"/>
  <c r="N303" i="8"/>
  <c r="N302" i="8"/>
  <c r="N301" i="8"/>
  <c r="N299" i="8"/>
  <c r="N298" i="8"/>
  <c r="N297" i="8"/>
  <c r="N296" i="8"/>
  <c r="N295" i="8"/>
  <c r="N294" i="8"/>
  <c r="N293" i="8"/>
  <c r="N292" i="8"/>
  <c r="N291" i="8"/>
  <c r="N290" i="8"/>
  <c r="N289" i="8"/>
  <c r="N288" i="8"/>
  <c r="N287" i="8"/>
  <c r="N286" i="8"/>
  <c r="N285" i="8"/>
  <c r="N284" i="8"/>
  <c r="N283" i="8"/>
  <c r="N282" i="8"/>
  <c r="N281" i="8"/>
  <c r="N280" i="8"/>
  <c r="N279" i="8"/>
  <c r="N278" i="8"/>
  <c r="N277" i="8"/>
  <c r="N276" i="8"/>
  <c r="N275" i="8"/>
  <c r="N274" i="8"/>
  <c r="N273" i="8"/>
  <c r="N272" i="8"/>
  <c r="N271" i="8"/>
  <c r="N270" i="8"/>
  <c r="N269" i="8"/>
  <c r="N268" i="8"/>
  <c r="N267" i="8"/>
  <c r="N266" i="8"/>
  <c r="N265" i="8"/>
  <c r="N264" i="8"/>
  <c r="N263" i="8"/>
  <c r="N262" i="8"/>
  <c r="N261" i="8"/>
  <c r="N260" i="8"/>
  <c r="N259" i="8"/>
  <c r="N258" i="8"/>
  <c r="N256" i="8"/>
  <c r="N255" i="8"/>
  <c r="N254" i="8"/>
  <c r="N253" i="8"/>
  <c r="N252" i="8"/>
  <c r="N251" i="8"/>
  <c r="N250" i="8"/>
  <c r="N249" i="8"/>
  <c r="N248" i="8"/>
  <c r="N247"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1" i="8"/>
  <c r="N190" i="8"/>
  <c r="N189" i="8"/>
  <c r="N188" i="8"/>
  <c r="N187" i="8"/>
  <c r="N186" i="8"/>
  <c r="N185" i="8"/>
  <c r="N184"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4" i="8"/>
  <c r="N53" i="8"/>
  <c r="N52" i="8"/>
  <c r="N51" i="8"/>
  <c r="N50" i="8"/>
  <c r="N49" i="8"/>
  <c r="N48" i="8"/>
  <c r="N46" i="8"/>
  <c r="N45" i="8"/>
  <c r="N44" i="8"/>
  <c r="N42" i="8"/>
  <c r="N41" i="8"/>
  <c r="N40" i="8"/>
  <c r="N39" i="8"/>
  <c r="N38" i="8"/>
  <c r="N37" i="8"/>
  <c r="N36" i="8"/>
  <c r="N35" i="8"/>
  <c r="N34" i="8"/>
  <c r="N33" i="8"/>
  <c r="N32" i="8"/>
  <c r="N31" i="8"/>
  <c r="N30" i="8"/>
  <c r="N29" i="8"/>
  <c r="N28" i="8"/>
  <c r="N27" i="8"/>
  <c r="N26" i="8"/>
  <c r="N25" i="8"/>
  <c r="N24" i="8"/>
  <c r="N23" i="8"/>
  <c r="N22" i="8"/>
  <c r="N21" i="8"/>
  <c r="N20" i="8"/>
  <c r="N19" i="8"/>
  <c r="N16" i="8"/>
  <c r="N15" i="8"/>
  <c r="N14" i="8"/>
  <c r="N13" i="8"/>
  <c r="N11" i="8"/>
  <c r="N10" i="8"/>
  <c r="N9" i="8"/>
  <c r="N8" i="8"/>
  <c r="N7" i="8"/>
  <c r="N6" i="8"/>
  <c r="N5" i="8"/>
  <c r="C44" i="7" l="1"/>
  <c r="D20" i="7" l="1"/>
  <c r="D19" i="7"/>
  <c r="D18" i="7"/>
  <c r="D17" i="7"/>
  <c r="D16" i="7"/>
  <c r="D15" i="7"/>
  <c r="D14" i="7"/>
  <c r="D13" i="7"/>
  <c r="D12" i="7"/>
  <c r="D11" i="7"/>
  <c r="D10" i="7"/>
  <c r="H97" i="1" l="1"/>
  <c r="H98" i="1"/>
  <c r="H99" i="1"/>
  <c r="C1" i="3"/>
  <c r="A1" i="3"/>
  <c r="E90" i="1" s="1"/>
  <c r="F74" i="1"/>
  <c r="I1" i="5" l="1"/>
  <c r="I2" i="5"/>
  <c r="I3" i="5" l="1"/>
  <c r="H106" i="1"/>
  <c r="H105" i="1"/>
  <c r="H104" i="1"/>
  <c r="H103" i="1"/>
  <c r="H93" i="1"/>
  <c r="H102" i="1"/>
  <c r="H101" i="1"/>
  <c r="H100" i="1"/>
  <c r="H94" i="1"/>
  <c r="H96" i="1"/>
  <c r="H95" i="1"/>
  <c r="E107" i="1" l="1"/>
  <c r="J92" i="1"/>
  <c r="J93" i="1"/>
  <c r="I8" i="2"/>
  <c r="D109" i="1" l="1"/>
  <c r="D108" i="1"/>
  <c r="F141" i="1" s="1"/>
  <c r="D107" i="1"/>
  <c r="F140" i="1" s="1"/>
  <c r="E140" i="1"/>
  <c r="F43" i="1"/>
  <c r="F142" i="1" l="1"/>
  <c r="D44" i="7"/>
  <c r="C40" i="7" s="1"/>
  <c r="D150" i="1"/>
  <c r="G145" i="1" l="1"/>
  <c r="B45" i="7"/>
  <c r="B43" i="7"/>
  <c r="C38" i="7"/>
  <c r="E75" i="1"/>
  <c r="E110" i="1" s="1"/>
  <c r="I1" i="4"/>
  <c r="N4" i="4" l="1"/>
  <c r="N2" i="4"/>
  <c r="G1" i="4"/>
  <c r="N1" i="4" l="1"/>
  <c r="G5" i="4"/>
  <c r="G4" i="4"/>
  <c r="F5" i="4"/>
  <c r="F4" i="4"/>
  <c r="F3" i="4"/>
  <c r="F2" i="4"/>
  <c r="F1" i="4"/>
  <c r="G3" i="4" l="1"/>
  <c r="G2" i="4"/>
  <c r="B1" i="3" l="1"/>
  <c r="I6" i="2" l="1"/>
  <c r="I7" i="2"/>
</calcChain>
</file>

<file path=xl/sharedStrings.xml><?xml version="1.0" encoding="utf-8"?>
<sst xmlns="http://schemas.openxmlformats.org/spreadsheetml/2006/main" count="2327" uniqueCount="1310">
  <si>
    <t>Appendix 15 SD-09.01.21: Management of Contractors from the aspect of HSE</t>
  </si>
  <si>
    <r>
      <t xml:space="preserve">Assessment - HSE Qualification questionnaire for Contractors of services in the field of </t>
    </r>
    <r>
      <rPr>
        <b/>
        <sz val="12"/>
        <color theme="1"/>
        <rFont val="Arial"/>
        <family val="2"/>
        <charset val="238"/>
      </rPr>
      <t>environmental protection no._______</t>
    </r>
  </si>
  <si>
    <t>This estimation is used by the Company (NIS j.s.c. Novi Sad) to determine to what extent the Contractor fulfils the HSE* criteria for safe and environmentally acceptable conduct in the course of its business. The questionnaire covers a wide range of questions related to HSE, and based on their answers, the Company will evaluate whether the Contractor will qualify for and be awarded the status of "HSE Qualified Contractor". Legislative requirements of OSH, EP and FP are a binding minimum.</t>
  </si>
  <si>
    <t xml:space="preserve">Note: The contractor fills in the white fields, while the computer calculates the blue and grey fields. </t>
  </si>
  <si>
    <t>1. Contractor information</t>
  </si>
  <si>
    <t>Full name of the Contractor Company:</t>
  </si>
  <si>
    <t>Full address:</t>
  </si>
  <si>
    <t xml:space="preserve">Company ID No.: </t>
  </si>
  <si>
    <t>TIN</t>
  </si>
  <si>
    <t xml:space="preserve">Activity:	</t>
  </si>
  <si>
    <t>Activity code:</t>
  </si>
  <si>
    <t>Contact person:</t>
  </si>
  <si>
    <t>Position:</t>
  </si>
  <si>
    <t>Phones:</t>
  </si>
  <si>
    <t>E-mail:</t>
  </si>
  <si>
    <t xml:space="preserve">List previous contracts with the Company under a reference number of NIS j.s.c. Novi Sad (if any): </t>
  </si>
  <si>
    <t>2. Contractor proﬁle:</t>
  </si>
  <si>
    <t>2.1. Activity area you are applying for (select from Service Segmentation by Risk Level of "Service" columns)</t>
  </si>
  <si>
    <t>Rewrite/copy the taxonomy code from the Purchase Segmentation sheet SS</t>
  </si>
  <si>
    <t xml:space="preserve">Risk Level - Click on the drop-down menu to enter the appropriate service risk level from the Service Segmentation by Risk Level. By clicking on the drop-down menu you indicate the level of risk according to the analogy described in the text below </t>
  </si>
  <si>
    <r>
      <t xml:space="preserve">In the Field of activity which you are applying for, enter all the activities you have identified in the attached table (mandatory). Copy the taxonomy code from the Purchase Segmentation SS column to Column C, the type of service and the level of risk is determined automatically by the copied code. 
To successfully identify the level of risk of the services you provide for the Company, use the attached table Segmentation of Services by Risk Level with already identified levels of risk for all identified services. 
If you provide multiple services, fill out the Questionnaire according to the highest risk level, i.e. if you </t>
    </r>
    <r>
      <rPr>
        <b/>
        <sz val="10"/>
        <color theme="1"/>
        <rFont val="Arial"/>
        <family val="2"/>
        <charset val="238"/>
      </rPr>
      <t xml:space="preserve">are applying for five activities, three of which are low risk and two moderate, you need to fill in and submit the proof requested for a moderate level of risk, even though you may not apply now for the tender for procurement of moderate risk services, but for low level of risk. </t>
    </r>
    <r>
      <rPr>
        <sz val="10"/>
        <color theme="1"/>
        <rFont val="Arial"/>
        <family val="2"/>
        <charset val="238"/>
      </rPr>
      <t xml:space="preserve">The same analogy applies to high-risk cases. </t>
    </r>
  </si>
  <si>
    <t>2.2. Company organization</t>
  </si>
  <si>
    <t>Key positions</t>
  </si>
  <si>
    <t xml:space="preserve">Management </t>
  </si>
  <si>
    <t>Line Managers (Executives/Supervisors)</t>
  </si>
  <si>
    <t xml:space="preserve">Employees </t>
  </si>
  <si>
    <t>Total number of employees in the company</t>
  </si>
  <si>
    <t xml:space="preserve">Contracted third parties </t>
  </si>
  <si>
    <t>Job systematization/excerpt from job systematization - Job description</t>
  </si>
  <si>
    <t>Decision on Appointment of OSH Officer (copy)</t>
  </si>
  <si>
    <t>Total number of working hours of employees (per month/per year)</t>
  </si>
  <si>
    <t xml:space="preserve">2.3. HSE Awards/Achievements of the Company </t>
  </si>
  <si>
    <t>HSE Awards/Achievements</t>
  </si>
  <si>
    <t>Awards</t>
  </si>
  <si>
    <t>Awards (company)</t>
  </si>
  <si>
    <t>Awards (employees)</t>
  </si>
  <si>
    <t>HSE Officer</t>
  </si>
  <si>
    <t>Provide proof by attaching appropriate elements/documents</t>
  </si>
  <si>
    <t>Contractors applying for services</t>
  </si>
  <si>
    <t>Low risk</t>
  </si>
  <si>
    <t>Moderate risk</t>
  </si>
  <si>
    <t>High risk</t>
  </si>
  <si>
    <r>
      <t xml:space="preserve">
</t>
    </r>
    <r>
      <rPr>
        <b/>
        <sz val="10"/>
        <color theme="1"/>
        <rFont val="Arial"/>
        <family val="2"/>
        <charset val="238"/>
      </rPr>
      <t>Note:</t>
    </r>
    <r>
      <rPr>
        <sz val="10"/>
        <color theme="1"/>
        <rFont val="Arial"/>
        <family val="2"/>
        <charset val="238"/>
      </rPr>
      <t xml:space="preserve"> 
Select the level of risk you qualify for by clicking on the drop-down menu, and the lowest level of risk you can qualify for is low risk. 
HSE* - widely accepted abbreviation which stands in for “Health, Safety, Environment” in English and translates into Serbian as “zdravlje, bezbednost (sigurnost), životna sredina”. A synonym for HSE business activities in organizational units is IES, OH and H.</t>
    </r>
  </si>
  <si>
    <t xml:space="preserve"> This evaluation/rating of the Contractor is as follows:</t>
  </si>
  <si>
    <t xml:space="preserve">                                                          </t>
  </si>
  <si>
    <t xml:space="preserve">Information about injuries </t>
  </si>
  <si>
    <t>Fatal outcome</t>
  </si>
  <si>
    <t>Major incident/collective injury</t>
  </si>
  <si>
    <t>Lost time injury</t>
  </si>
  <si>
    <t xml:space="preserve">Other </t>
  </si>
  <si>
    <t xml:space="preserve"> Total injuries with sick leave </t>
  </si>
  <si>
    <t xml:space="preserve"> Total working hours</t>
  </si>
  <si>
    <t>Total LTIF points</t>
  </si>
  <si>
    <t>Provide proof by attaching appropriate OSH records (Form 3 or Form 4)</t>
  </si>
  <si>
    <t>Evaluation/rating</t>
  </si>
  <si>
    <t>Table 1 Mandatory documentation for ALL contractors</t>
  </si>
  <si>
    <t xml:space="preserve">Questions </t>
  </si>
  <si>
    <t>1*</t>
  </si>
  <si>
    <t>2*</t>
  </si>
  <si>
    <t>3*</t>
  </si>
  <si>
    <t>4*</t>
  </si>
  <si>
    <t>5*</t>
  </si>
  <si>
    <t>6*</t>
  </si>
  <si>
    <t>7*</t>
  </si>
  <si>
    <t>8*</t>
  </si>
  <si>
    <t>9*</t>
  </si>
  <si>
    <t>Elimination criteria (min/max 50)</t>
  </si>
  <si>
    <t>Table 2 For all moderate risk and high risk Contractors</t>
  </si>
  <si>
    <t xml:space="preserve">Total number of points </t>
  </si>
  <si>
    <r>
      <t xml:space="preserve">The elimination criteria for the pre-qualification of the Contractor from the HSE aspect are the absence of any of the 5 proofs for answers marked with * (asterisk) in the attached table. If the Contractor does not meet the elimination criteria, it is considered </t>
    </r>
    <r>
      <rPr>
        <b/>
        <u/>
        <sz val="10"/>
        <color rgb="FFFF0000"/>
        <rFont val="Arial"/>
        <family val="2"/>
        <charset val="238"/>
      </rPr>
      <t xml:space="preserve">unqualified. </t>
    </r>
  </si>
  <si>
    <t>3. Other important information</t>
  </si>
  <si>
    <t>If you have any additional information that could assist us in the process of assessing your ability to work effectively from the HSE perspective, i.e. in a safe and environmentally friendly manner, please attach additional information.</t>
  </si>
  <si>
    <t>Other/additional documentation</t>
  </si>
  <si>
    <t xml:space="preserve">4. Occupational Safety and Health </t>
  </si>
  <si>
    <t>Questions</t>
  </si>
  <si>
    <t xml:space="preserve">Professional exam: </t>
  </si>
  <si>
    <t xml:space="preserve">Professional exam on practical qualification for performing OSH jobs </t>
  </si>
  <si>
    <t>All Contractors, Subcontractors and their employees must comply with the HSE requirements of NIS j.s.c. Novi Sad:</t>
  </si>
  <si>
    <t>As representative______________________________________________________________________________
(full company name as recorded in BRA decision)</t>
  </si>
  <si>
    <t xml:space="preserve">I agree on behalf of the Contractor as well as on behalf of all employees of our Subcontractors that we will comply with the requirements/recommendations issued by NIS j.s.c. Novi Sad. NIS j.s.c.Novi Sad shall not be liable for incidents and accidents occurring during the Activities of Contractors/Subcontractors. </t>
  </si>
  <si>
    <t>Distribute to:</t>
  </si>
  <si>
    <t>1. Qualified Contractors Base Administrator</t>
  </si>
  <si>
    <t>2. Procurement Specialist</t>
  </si>
  <si>
    <t>3. HSE Officer</t>
  </si>
  <si>
    <t>HSE QUALIFICATION CRITERIA IN THE FIELD OF ENVIRONMENTAL PROTECTION</t>
  </si>
  <si>
    <r>
      <t xml:space="preserve">Type of Service </t>
    </r>
    <r>
      <rPr>
        <b/>
        <sz val="11"/>
        <color rgb="FFC00000"/>
        <rFont val="Arial"/>
        <family val="2"/>
        <charset val="238"/>
      </rPr>
      <t>(completed automatically based on the taxonomy code entered)</t>
    </r>
  </si>
  <si>
    <t xml:space="preserve">Have you ever been HSE qualified in NIS j.s.c. Novi Sad? </t>
  </si>
  <si>
    <t xml:space="preserve">Are you applying for the current/on-going procurement? </t>
  </si>
  <si>
    <t>Does your company have a Risk Assessment Act at the work place (for foreign companies: General Risk Assessment)?</t>
  </si>
  <si>
    <t>Do you keep Records in line with the Rulebook on records in the field of OSH? Do you have Records on FP trainings? Do you keep Records on employees trained in first aid?</t>
  </si>
  <si>
    <t>Do you have a Programme for employee trainings?</t>
  </si>
  <si>
    <t>Are all of the employees in your company registered at the Pension and Disability Insurance Fund (PIO)?</t>
  </si>
  <si>
    <t>Are the employees given PPE as per Risk Assessment Act?</t>
  </si>
  <si>
    <t>Does your company have a person responsible for waste management?</t>
  </si>
  <si>
    <t xml:space="preserve">Does your company keep records on annual quantities of generated waste? </t>
  </si>
  <si>
    <t xml:space="preserve">Does your company have established procedures for waste management and management of hazardous materials/chemicals? </t>
  </si>
  <si>
    <t xml:space="preserve">Are your employees dealing with hazardous waste or hazardous materials/chemicals trained in handling these substances? </t>
  </si>
  <si>
    <t>Do you have a Programme of employees’ trainings per positions (Training Matrix)?</t>
  </si>
  <si>
    <t>Did your company adopt the Rulebook on OSH (HSE)?</t>
  </si>
  <si>
    <t>Does your company have a clearly defined Policy on use of alcohol and other psychoactive substances?</t>
  </si>
  <si>
    <t>Do you have Operative Procedures and Safe Work Instruction defined?</t>
  </si>
  <si>
    <t>Do you have an established system of HSE events investigation?</t>
  </si>
  <si>
    <t>Do you have a clearly defined HSE policy?</t>
  </si>
  <si>
    <t>Does your company have an established system for monitoring the health condition of employees in relation to identified hazards and harms to which they could be exposed?</t>
  </si>
  <si>
    <r>
      <t>Do you have ISO 9001 certificate (HACCP for contractors</t>
    </r>
    <r>
      <rPr>
        <sz val="9"/>
        <color rgb="FF7030A0"/>
        <rFont val="Arial"/>
        <family val="2"/>
        <charset val="238"/>
      </rPr>
      <t xml:space="preserve"> which are</t>
    </r>
    <r>
      <rPr>
        <sz val="9"/>
        <color theme="1"/>
        <rFont val="Arial"/>
        <family val="2"/>
        <charset val="238"/>
      </rPr>
      <t xml:space="preserve"> handling food)?</t>
    </r>
  </si>
  <si>
    <t>Do you have an established system for monitoring HSE (OSH) performances (observations, supervisory visits, etc)?</t>
  </si>
  <si>
    <t>Do you have an established system for Risk Management (Permit to Work system, immediate risk assessment)?</t>
  </si>
  <si>
    <r>
      <t>Do you have an established system for Managing contractors / subcontractors (</t>
    </r>
    <r>
      <rPr>
        <b/>
        <u/>
        <sz val="9"/>
        <color theme="1"/>
        <rFont val="Arial"/>
        <family val="2"/>
        <charset val="238"/>
      </rPr>
      <t>MANDATORY</t>
    </r>
    <r>
      <rPr>
        <sz val="9"/>
        <color theme="1"/>
        <rFont val="Arial"/>
        <family val="2"/>
        <charset val="238"/>
      </rPr>
      <t xml:space="preserve"> for Contractors having their own Contractors)?</t>
    </r>
  </si>
  <si>
    <t>Did you implement OHSAS 18001?</t>
  </si>
  <si>
    <t>Did you implement ISO 14001?</t>
  </si>
  <si>
    <r>
      <t xml:space="preserve">Did you implement any other ISO standard </t>
    </r>
    <r>
      <rPr>
        <sz val="9"/>
        <color theme="1"/>
        <rFont val="Arial"/>
        <family val="2"/>
        <charset val="238"/>
      </rPr>
      <t>(27001, 50001, etc) ?</t>
    </r>
  </si>
  <si>
    <t>When did you adopt the Risk Assessment Act?</t>
  </si>
  <si>
    <t>When was the Risk Assessment Act revised/planned to be revised?</t>
  </si>
  <si>
    <t>Authorized/appointed OSH officer?</t>
  </si>
  <si>
    <t>Professional qualification of the appointed OSH officer</t>
  </si>
  <si>
    <t> HSE policy;</t>
  </si>
  <si>
    <t xml:space="preserve"> Golden HSE Rules,</t>
  </si>
  <si>
    <t>Internal policy in the field of HSE (OSH, EP and FP);</t>
  </si>
  <si>
    <t xml:space="preserve"> Requirements for managing incidents regarding HSE (OSH, EP and FP);</t>
  </si>
  <si>
    <t>Requirements of internal standards by NIS j.s.c. Novi Sad;</t>
  </si>
  <si>
    <t>Rules for safe work in the field/on a location;</t>
  </si>
  <si>
    <t>Specific rules and requirements for individual projects;</t>
  </si>
  <si>
    <t>Requirements and sanctions defined by the HSE Agreement.</t>
  </si>
  <si>
    <t>Signed on behalf of the Contractor:</t>
  </si>
  <si>
    <t>Name and surname of the Contractor representative:</t>
  </si>
  <si>
    <t>(name and surname-signature)</t>
  </si>
  <si>
    <t xml:space="preserve">Date:  </t>
  </si>
  <si>
    <t>Documents required by Table 1</t>
  </si>
  <si>
    <t>Mandatory document</t>
  </si>
  <si>
    <t>Number of accidents/incidents</t>
  </si>
  <si>
    <t>Yes / No</t>
  </si>
  <si>
    <t>Yes</t>
  </si>
  <si>
    <t>No</t>
  </si>
  <si>
    <t>Data on establishment / number of employees</t>
  </si>
  <si>
    <t>State basic data on acknowledgements</t>
  </si>
  <si>
    <t>Documents required by Table 2 - marked in green</t>
  </si>
  <si>
    <t>Optional</t>
  </si>
  <si>
    <t>LTIF</t>
  </si>
  <si>
    <t xml:space="preserve">To submit as mandatory proof: </t>
  </si>
  <si>
    <t>Conclusion of the Risk Assessment Act (hereinafter RA Act), the page where RA Act owner could be seen, the page where RA Act author could be seen, the page where RA Act date i.e. RA Act last revision date could be seen.</t>
  </si>
  <si>
    <t>ALL the records prescribed by the Rulebook, dully signed by the responsible person in your company (not necessary for foreign companies).
Submit the proof on performed mandatory training of employees in the field of Fire Protection; Submit the proof on performed mandatory training of employees in the field of Giving first aid (for all the supervisors + 2% of employees)</t>
  </si>
  <si>
    <t>Program of employees’ trainings, with topics, i.e. titles of the fields for which the trainings are conducted in your company;</t>
  </si>
  <si>
    <t xml:space="preserve">Submit the M1 forms for employees who will be engaged during the term of the Contract (not necessary for foreign companies) </t>
  </si>
  <si>
    <t>Submit the proof on provided PPE and the excerpt from the Risk Assessment Act to enable the inspection of proof</t>
  </si>
  <si>
    <t>Decision on Appointing the responsible person</t>
  </si>
  <si>
    <t xml:space="preserve">Submit the requested records (mandatory only for the companies which generate waste in the course of their work), namely AWR (Annual Waste Report) for the previous calendar year </t>
  </si>
  <si>
    <t>Procedures for waste management and management of hazardous materials/chemicals</t>
  </si>
  <si>
    <t xml:space="preserve">Proof on training of employees dealing with hazardous waste or hazardous materials/chemicals </t>
  </si>
  <si>
    <t xml:space="preserve">It is necessary to submit all the proof. </t>
  </si>
  <si>
    <t>Program of employees’ trainings, i.e. Training Matrix where it could be clearly seen which trainings are required for specific position.</t>
  </si>
  <si>
    <t>Rulebook on OHS (HSE) or any other document prescribing the way for establishing the system for managing health and safety at work and the Roles and responsibilities of employees.</t>
  </si>
  <si>
    <t>Submit the Policy, Decision or other documents stating your company attitude regarding the prohibition of use and work under the influence of alcohol and other psychoactive substances</t>
  </si>
  <si>
    <t>Submit the list of operative procedures prescribing the actions during routine activities, list of instructions for safe work and the evidence confirming that the employees are familiar with the procedures and instructions that relate to them.</t>
  </si>
  <si>
    <t>Procedure for HSE Events investigation</t>
  </si>
  <si>
    <t>Submit a copy of HSE Policy together with an explanation how this policy has been presented to employees in your company</t>
  </si>
  <si>
    <t>Analysis of employees’ health condition for the previous year</t>
  </si>
  <si>
    <r>
      <t xml:space="preserve">Submit the valid certificate on implemented ISO 9001 quality control standard or, for contractors </t>
    </r>
    <r>
      <rPr>
        <sz val="9"/>
        <color rgb="FF7030A0"/>
        <rFont val="Arial"/>
        <family val="2"/>
        <charset val="238"/>
      </rPr>
      <t>handling</t>
    </r>
    <r>
      <rPr>
        <sz val="9"/>
        <color theme="1"/>
        <rFont val="Arial"/>
        <family val="2"/>
        <charset val="238"/>
      </rPr>
      <t xml:space="preserve"> food, HACCP</t>
    </r>
  </si>
  <si>
    <t>An example of Records on control of employees while performing the work activities</t>
  </si>
  <si>
    <t>Submit the rulebook, procedures, standard prescribing the mode of managing high-risk activities in your company</t>
  </si>
  <si>
    <t>Procedure for managing the engaged Contractors</t>
  </si>
  <si>
    <r>
      <t xml:space="preserve">Valid certificate on implemented OHSAS 18001 standard, and the certificate on internal audit </t>
    </r>
    <r>
      <rPr>
        <sz val="9"/>
        <color theme="1"/>
        <rFont val="Arial"/>
        <family val="2"/>
        <charset val="238"/>
      </rPr>
      <t>by employees</t>
    </r>
  </si>
  <si>
    <t>Valid certificate confirming the implementation of ISO 14001 standard</t>
  </si>
  <si>
    <t xml:space="preserve">Valid certificate on implemented standard </t>
  </si>
  <si>
    <r>
      <t xml:space="preserve">In order for a contractor to be eligible to perform activities for which a moderate level of risk has been assessed, it must submit evidence highlighted in dark green - four pieces of evidence (questions 6 to 9); 
In order for a contractor to be eligible to perform activities for which a high level of risk has been assessed, it must also submit evidence highlighted in light green - three more pieces of evidence (questions 6 to 12).
</t>
    </r>
    <r>
      <rPr>
        <i/>
        <sz val="10"/>
        <color rgb="FFFF0000"/>
        <rFont val="Arial"/>
        <family val="2"/>
        <charset val="238"/>
      </rPr>
      <t xml:space="preserve">If the Contractor is qualified for moderate risk level jobs, this implies that the Contractor may perform low to moderate risk level jobs. The same analogy applies to Contractors who are qualified for high risk level (moderate/low risk level jobs). </t>
    </r>
  </si>
  <si>
    <t>Yes/No</t>
  </si>
  <si>
    <t>Date (dd.mm.yyyy)</t>
  </si>
  <si>
    <t>Name and surname</t>
  </si>
  <si>
    <t xml:space="preserve">Certificate number and date: </t>
  </si>
  <si>
    <t>Status</t>
  </si>
  <si>
    <r>
      <t xml:space="preserve">Taxonomy risk level </t>
    </r>
    <r>
      <rPr>
        <b/>
        <sz val="11"/>
        <color rgb="FFC00000"/>
        <rFont val="Arial"/>
        <family val="2"/>
        <charset val="238"/>
      </rPr>
      <t>(filled in automatically)</t>
    </r>
  </si>
  <si>
    <t>Name of the file for submitted proof - submit signed and stamped</t>
  </si>
  <si>
    <t>If the contractor has been qualified for moderate risk level, it automatically qualifies for the low risk activities.</t>
  </si>
  <si>
    <t>If the contractor has been qualified for high risk level, it automatically qualifies for the moderate and low risk activities.</t>
  </si>
  <si>
    <t>Appendix 3 SD-09.01.21</t>
  </si>
  <si>
    <t xml:space="preserve">2.1. Type of business performed by the company - description of services: </t>
  </si>
  <si>
    <t xml:space="preserve">Taxonomy code </t>
  </si>
  <si>
    <t>Risk level for which the company qualifies</t>
  </si>
  <si>
    <t>Has there been an Audit of the qualifying contractor?</t>
  </si>
  <si>
    <t>Total points:</t>
  </si>
  <si>
    <t>Status:</t>
  </si>
  <si>
    <t>Qualification date:</t>
  </si>
  <si>
    <t xml:space="preserve">Qualification term: </t>
  </si>
  <si>
    <t>Assessment of the HSE Qualification questionnaire for the field of environmental protection no._______</t>
  </si>
  <si>
    <t>Type of Service (completed automatically based on the taxonomy code entered)</t>
  </si>
  <si>
    <t xml:space="preserve">Risk level </t>
  </si>
  <si>
    <t xml:space="preserve">  Qualified Contractors Base Administrator</t>
  </si>
  <si>
    <t>____________</t>
  </si>
  <si>
    <t xml:space="preserve">
</t>
  </si>
  <si>
    <t>Озбиљност последице/Consequence severity</t>
  </si>
  <si>
    <t>Вероватноћа/ Probability</t>
  </si>
  <si>
    <t xml:space="preserve">Moderate </t>
  </si>
  <si>
    <t xml:space="preserve">Low </t>
  </si>
  <si>
    <t>High</t>
  </si>
  <si>
    <t>Низак ниво</t>
  </si>
  <si>
    <t xml:space="preserve">Да би извођач био квалификован за обављање активности за које је процењен умерен ниво ризика мора да достави доказе означене тамно зеленом бојом - четири доказа ( од 6. до 9. питања); 
Да би извођач био квалификован за обављање активности за које је процењен висок ниво ризика мора да достави доказе означене светло зеленом бојом - три доказа (од 9. до 12. питања).
Уколико је Извођач квалификован за послове умереног нивоа ризика то имплицира да извођач може да обавља послове ниског и умереног нивоа. Иста аналогија се примењује за Извођаче који су квалификовани за послове високог нивоа ризика (могу да обављају послове умереног/ниског ризика). </t>
  </si>
  <si>
    <t>Умерен ниво</t>
  </si>
  <si>
    <t>Висок ниво</t>
  </si>
  <si>
    <t xml:space="preserve">Укупан број бодова </t>
  </si>
  <si>
    <t>Извођач је квалификован за низак ризик</t>
  </si>
  <si>
    <t>Низак ризик</t>
  </si>
  <si>
    <t>Извођач је квалификован за активности умереног нивоа ризика</t>
  </si>
  <si>
    <t>Умерен ризик</t>
  </si>
  <si>
    <t>Извођач је квалификован за активности високог ризика</t>
  </si>
  <si>
    <t>Висок ризик</t>
  </si>
  <si>
    <t>Извођач није квалификован</t>
  </si>
  <si>
    <t>Извођач је квалификован  за обављање активности из области животне средине</t>
  </si>
  <si>
    <t>Извођач је квалификован за низак ниво ризика</t>
  </si>
  <si>
    <t>Извођач није квалификован за послове из области животне средине</t>
  </si>
  <si>
    <t>Смртни исход</t>
  </si>
  <si>
    <t>извођач је квалификован</t>
  </si>
  <si>
    <t>Крупан догађај/колективна повреда</t>
  </si>
  <si>
    <t>Повреда са изгубљеним данима</t>
  </si>
  <si>
    <t>остало</t>
  </si>
  <si>
    <t>Нема акцидената</t>
  </si>
  <si>
    <t>Да</t>
  </si>
  <si>
    <t>Не</t>
  </si>
  <si>
    <t>Извођач је квалификован за низак и умерен ризик</t>
  </si>
  <si>
    <t>није квалификован за умерен ниво ризика</t>
  </si>
  <si>
    <t>Извођач је квалификован за висок ризик</t>
  </si>
  <si>
    <t>није квалификован</t>
  </si>
  <si>
    <t>Извођач је квалификован за послове у вези животне средине</t>
  </si>
  <si>
    <t xml:space="preserve">
Услуге
</t>
  </si>
  <si>
    <t>Производне услуге</t>
  </si>
  <si>
    <t>Сеизмичка истраживања</t>
  </si>
  <si>
    <t xml:space="preserve">Сеизмичко испитивање 2Д </t>
  </si>
  <si>
    <t>Сеизмичко испитивање 3Д</t>
  </si>
  <si>
    <t>Обрада и интерпретација података сеизмичких истраживања</t>
  </si>
  <si>
    <t>Супервизија теренских сеизмичких испитивања</t>
  </si>
  <si>
    <t>Сеизмичка истраживања - остало</t>
  </si>
  <si>
    <t>Рентирање сеизмичке опреме</t>
  </si>
  <si>
    <t xml:space="preserve">Бушење </t>
  </si>
  <si>
    <t>Пројектноистраживачки радови приликом бушења или реконструкције бушотина</t>
  </si>
  <si>
    <t xml:space="preserve">Бушење бушотина "кључ у руке" </t>
  </si>
  <si>
    <t xml:space="preserve">Бушење бушотина по дневној стопи </t>
  </si>
  <si>
    <t>Дириговано бушење</t>
  </si>
  <si>
    <t>Бушење - остало</t>
  </si>
  <si>
    <t>Ремонт бушотина</t>
  </si>
  <si>
    <t>Текући ремонт и освајање бушотина</t>
  </si>
  <si>
    <t>Капитални ремонт и освајање бушотина</t>
  </si>
  <si>
    <t>Ремонт бушотина - остало</t>
  </si>
  <si>
    <t>Гушење бушотина</t>
  </si>
  <si>
    <t>Сервис приликом бушења, текућег и капиталног ремонта</t>
  </si>
  <si>
    <t>Хидраулично фрактурирање</t>
  </si>
  <si>
    <t>Језгровање</t>
  </si>
  <si>
    <t>Лабораторијске анализе језгара</t>
  </si>
  <si>
    <t>Цементација</t>
  </si>
  <si>
    <t xml:space="preserve">Флуиди приликом бушења </t>
  </si>
  <si>
    <t>Електро-каротажна мерења (CHL, OHL, LWD, MWD и сл.)</t>
  </si>
  <si>
    <t>Геолошке лабораторије</t>
  </si>
  <si>
    <t>Транспорт и збрињавање отпадног флуида</t>
  </si>
  <si>
    <t>Савитљиви тубинг</t>
  </si>
  <si>
    <t>Ангаговање азотног постројења</t>
  </si>
  <si>
    <t>Киселинске обраде (хемијске обраде бушотина)</t>
  </si>
  <si>
    <t>Хидродинамичка мерења</t>
  </si>
  <si>
    <t>Casing runing and Tubing</t>
  </si>
  <si>
    <t>Изнајмиљивање опреме</t>
  </si>
  <si>
    <t xml:space="preserve">Перфорације </t>
  </si>
  <si>
    <t>Packer servis</t>
  </si>
  <si>
    <t>Снабдевање техничком водом</t>
  </si>
  <si>
    <t>Снабдевање погонским горивом</t>
  </si>
  <si>
    <t>Gravel pack операцијe</t>
  </si>
  <si>
    <t>Сервис приликом бушења, текућег и капиталног ремонта - остало</t>
  </si>
  <si>
    <t>Конзервација и ликвидације бушотина</t>
  </si>
  <si>
    <t>Техничко-стручни надзор приликом бушења, гушења бушотина текућег и капиталног ремонта</t>
  </si>
  <si>
    <t>Консултантске услуге (геолошка истраживања и разрада лежишта)</t>
  </si>
  <si>
    <t>Услуге изградње и реконструкције</t>
  </si>
  <si>
    <t>Пројектовање (грађевинско, машинско, електро, инструментално, ППЗ и др.) без или са исходовањем  дозвола и сагласности</t>
  </si>
  <si>
    <t>Студије о изводљивости</t>
  </si>
  <si>
    <t>Општи грађевински радови (земљани радови, армирачки радови, бетонски радови, инсталатерски радови и др.)</t>
  </si>
  <si>
    <t>Завршно-занатски радови у грађевинарству</t>
  </si>
  <si>
    <t>Керамичарски радови</t>
  </si>
  <si>
    <t>Молерско-фарбарски радови</t>
  </si>
  <si>
    <t>Изолатерски радови</t>
  </si>
  <si>
    <t>Кровопокривачки радови</t>
  </si>
  <si>
    <t>Лимарски радови</t>
  </si>
  <si>
    <t>Столарски радови</t>
  </si>
  <si>
    <t>Браварски радови</t>
  </si>
  <si>
    <t>Подополагачки радови</t>
  </si>
  <si>
    <t>Водоинсталатерски радови</t>
  </si>
  <si>
    <t>Изградња локација, приступних путева и платоа за бушаћа постројења</t>
  </si>
  <si>
    <t>Путна инфраструктура</t>
  </si>
  <si>
    <t>Изградња или реконструкција објеката (осим станица за снабдевање горивом)</t>
  </si>
  <si>
    <t>ТНГ инсталације</t>
  </si>
  <si>
    <t>Резервоари</t>
  </si>
  <si>
    <t>Сабирне станице</t>
  </si>
  <si>
    <t>Складишта</t>
  </si>
  <si>
    <t>Компресорске станице</t>
  </si>
  <si>
    <t>Производнo/процесни објекти</t>
  </si>
  <si>
    <t>Системи заштите од пожара</t>
  </si>
  <si>
    <t>Изградња или реконструкција административних, пословних и туристичко-угоститељских објеката</t>
  </si>
  <si>
    <t>Изградња или реконструкција система комуникације и система техничке заштите</t>
  </si>
  <si>
    <t>Изградња или реконструкција објекта у електроенергетском сектору</t>
  </si>
  <si>
    <t>Изградња или реконструкција цевовода</t>
  </si>
  <si>
    <t>Изградња по принципу "кључ у руке" (пројектовање, испорука, уградња, пуштање у рад и др.)</t>
  </si>
  <si>
    <t>Техничко-стручни надзор (грађевински, хидрограђевински, електро, машински, инструментални и др.)</t>
  </si>
  <si>
    <t xml:space="preserve">Техничко-стручни надзор административних, пословних и туристичко-угоститељских објеката </t>
  </si>
  <si>
    <t>Акти о процени ризика, планови заштите од пожара и сл.</t>
  </si>
  <si>
    <t>Исходовање документације за изградњу или реконструкцију објеката</t>
  </si>
  <si>
    <t>Tехничка контрола пројеката, контрола квалитета, технички преглед, пројекти изведених објекта (грађевински, хидро-грађевински, машинки, електро, инструментални, технолошки, противпожарни и др.)</t>
  </si>
  <si>
    <t>Услуге одржавања</t>
  </si>
  <si>
    <t>Општи радови одржавања опреме и постројења</t>
  </si>
  <si>
    <t>Ватростални радови</t>
  </si>
  <si>
    <t>Монтажа и демонтажа скела</t>
  </si>
  <si>
    <t>Термоизолациони радови</t>
  </si>
  <si>
    <t xml:space="preserve">Антикорозивна заштита </t>
  </si>
  <si>
    <t>Машинско-монтажни радови</t>
  </si>
  <si>
    <t>Хидроизолатерски радови (КО радови, цевоводи, подливање и сл.)</t>
  </si>
  <si>
    <t>Хидрограђевински радови</t>
  </si>
  <si>
    <t>Стаклорезачки радови</t>
  </si>
  <si>
    <t>Шамотерски радови</t>
  </si>
  <si>
    <t>Полиетиленски радови на цевоводима</t>
  </si>
  <si>
    <t>Машинска и термичка обрада материјала</t>
  </si>
  <si>
    <t>Санација челичних конструкција</t>
  </si>
  <si>
    <t>Термичка обрада материјала и хемијска заштита</t>
  </si>
  <si>
    <t>Електромонтажни радови</t>
  </si>
  <si>
    <t>Одржавање система катодне заштите</t>
  </si>
  <si>
    <t>Изградња система катодне заштите</t>
  </si>
  <si>
    <t xml:space="preserve">Одржавање и сервисирање процесне опреме </t>
  </si>
  <si>
    <t>Одржавање гасних и когенерационих електрана</t>
  </si>
  <si>
    <t>Одржавање, ремонт и прегледи покретних судова (резервоари и аутоцистeрне)</t>
  </si>
  <si>
    <t>Одржавање и ремонт желензничких вагон цитерни</t>
  </si>
  <si>
    <t>Услуге сервисирања гасних рампи и горионика</t>
  </si>
  <si>
    <t>Одржавање и ремонт котловских постројења</t>
  </si>
  <si>
    <t>Одржавање и ремонт расхладних система и комора</t>
  </si>
  <si>
    <t>Одржавање и сервисирање процесне опреме - остало</t>
  </si>
  <si>
    <t>Одржавање електро опреме</t>
  </si>
  <si>
    <t>Ревизија, сервис, одржавање и хитне интревенције на трафостаницама и далеководима</t>
  </si>
  <si>
    <t>Поправка ел. мотора</t>
  </si>
  <si>
    <t>Поправка дозир и циркулационих пумпи</t>
  </si>
  <si>
    <t>Поправка електро опреме у ЕX изведби</t>
  </si>
  <si>
    <t>Одржавање и поправка УПС система</t>
  </si>
  <si>
    <t>Ремонт свих врста мотора и агрегата</t>
  </si>
  <si>
    <t>Одржавање електро батерија и др.</t>
  </si>
  <si>
    <t xml:space="preserve">Одржавање ротационе опреме </t>
  </si>
  <si>
    <t>Одржавање, прегледи и сервисирање пумпи за ТНГ</t>
  </si>
  <si>
    <t>Одржавање, ремонт и еталонирање пумпних аутомата</t>
  </si>
  <si>
    <t xml:space="preserve">Одржавање и ремонт компресора и компресорских станица </t>
  </si>
  <si>
    <t>Репарација вентила, славина, засуна и сл.</t>
  </si>
  <si>
    <t>Одржавање ротационе опреме - остало</t>
  </si>
  <si>
    <t>Одржавање мернорегулационе и инструменталне опреме</t>
  </si>
  <si>
    <t>Одржавање управаљчких система DCS, PLC, SCADA,  еталонирање радних еталона и сл.</t>
  </si>
  <si>
    <t>Одржавање процесних анализатора</t>
  </si>
  <si>
    <t xml:space="preserve">Инструментални радови </t>
  </si>
  <si>
    <t>Одржавање мернорегулационе и инструменталне опреме - остало</t>
  </si>
  <si>
    <t>Одржавање опреме за бушотинске радове</t>
  </si>
  <si>
    <t>Одржавање сигурносне опреме (БОП опрема, еурупциони уређаји и сл.)</t>
  </si>
  <si>
    <t>Одржавање и сервисирање машина за специјалне опрације (цементациони агрегат, алат на жици, савитљиви тубинг, опрема за ХД мерења и сл.)</t>
  </si>
  <si>
    <t>Остало одржавање опреме за бушотинске радове</t>
  </si>
  <si>
    <t>Техничко одржавање (осим станица за снабдевање горивом)</t>
  </si>
  <si>
    <t>Техничко одржавање складишног простора</t>
  </si>
  <si>
    <t>Техничко одржавање посуда под притиском и ТНГ резервоара</t>
  </si>
  <si>
    <t>Техничко одржавање - остало</t>
  </si>
  <si>
    <t>Чишћење и одмашћивање</t>
  </si>
  <si>
    <t>Механичко чишћење водозахвата, резервоара, базена, сепаратора, димњака, нафтних и гасних бушотина, сепаратора и сл.</t>
  </si>
  <si>
    <t>Хем.чис.резер./цевов./измењ.топ.и опр.</t>
  </si>
  <si>
    <t>Чишћење и одмашћивање индустријских подова</t>
  </si>
  <si>
    <t>Чишћење канала централне климатизације</t>
  </si>
  <si>
    <t>Остало чишћење и одмашћивање</t>
  </si>
  <si>
    <t>Одржавање објеката и површина</t>
  </si>
  <si>
    <t>Одржавање система техничке заштите</t>
  </si>
  <si>
    <t>Одржавање стоваришта</t>
  </si>
  <si>
    <t>Одржавање осталих објеката (грађевинско, машинско, термо, електро и др.)</t>
  </si>
  <si>
    <t xml:space="preserve">Одржавање периферне опреме  </t>
  </si>
  <si>
    <t xml:space="preserve">Дезинфекција, дезинсекција и дератизација </t>
  </si>
  <si>
    <t>Хемијско третирање корова и кошење траве</t>
  </si>
  <si>
    <t>Хемијско третирање корова и кошење траве око административних, пословних и туристичко-угоститељских објеката</t>
  </si>
  <si>
    <t>Дезинфекција, дезинсекција и дератизација MAT</t>
  </si>
  <si>
    <t>Одржавање пословног простора - термо</t>
  </si>
  <si>
    <t>Одржавање пословног простора - грађевинско</t>
  </si>
  <si>
    <t>Одржавање пословног простора - електро</t>
  </si>
  <si>
    <t>Одржавање пословног простора - ентеријер</t>
  </si>
  <si>
    <t>Одржавање пословног простора - машинско</t>
  </si>
  <si>
    <t>Одржавање пословног простора - остало</t>
  </si>
  <si>
    <t>Одржавање лабораторијске опреме</t>
  </si>
  <si>
    <t>Геодетске услуге</t>
  </si>
  <si>
    <t>Израда резервних делова за опрему</t>
  </si>
  <si>
    <t xml:space="preserve">Одржавање индустријских колосека </t>
  </si>
  <si>
    <t>Одржавање Погона пијаће воде (Јазак)</t>
  </si>
  <si>
    <t>Развој малопродајне мреже</t>
  </si>
  <si>
    <t>Пројектовање станица за снабдевање горивом</t>
  </si>
  <si>
    <t>Изградња или реконструкција станица за снабдевање горивом</t>
  </si>
  <si>
    <t>Ребрендинг станица за снабдевање гоиривом</t>
  </si>
  <si>
    <t>Рушење станица за снабдевање горивом</t>
  </si>
  <si>
    <t>Стручно-технички надзор приликом изградње или реконструкције станица за снабдевање горивом</t>
  </si>
  <si>
    <t>Прикупљање и транспорт пазара са малопродајних објеката</t>
  </si>
  <si>
    <t>Техничко одржавање станица за снабдевање горивом</t>
  </si>
  <si>
    <t>Мониторинг стања животне средине на ССГ</t>
  </si>
  <si>
    <t>Маркетиншке услуге ПРО</t>
  </si>
  <si>
    <t>Услуге развоја малопродајне мреже - остало</t>
  </si>
  <si>
    <t>Услуге екологије и безбедности на раду</t>
  </si>
  <si>
    <t>Анализа ваздуха</t>
  </si>
  <si>
    <t>Мерење емисије гасова</t>
  </si>
  <si>
    <t>Мерење имисије гасова</t>
  </si>
  <si>
    <t>Мерење емисије гасова MAT</t>
  </si>
  <si>
    <t>Мерење имисије гасова MAT</t>
  </si>
  <si>
    <t>Анализа и обрада вода</t>
  </si>
  <si>
    <t>Мерење квалитета подземних вода</t>
  </si>
  <si>
    <t>Мерење квалитета и анализа отпадних вода</t>
  </si>
  <si>
    <t xml:space="preserve">Обрада отпадних вода </t>
  </si>
  <si>
    <t>Одржавање тока река и реаговање у акцидентним ситуацијама</t>
  </si>
  <si>
    <t>Привремено и трајно збрињавање отпада</t>
  </si>
  <si>
    <t>Карактеризација отпада</t>
  </si>
  <si>
    <t>Обрада нафтног муља</t>
  </si>
  <si>
    <t xml:space="preserve">Збрињавање историсјког отпада и рекултивација локације </t>
  </si>
  <si>
    <t xml:space="preserve">Збрињавање зауљене земље и зауљених муљева од одржавања(чишћења) резервоара и процене опреме </t>
  </si>
  <si>
    <t>Услуга преузимања и збрињавања равнотежног катализатора</t>
  </si>
  <si>
    <t>Збрињавање опасног отпада</t>
  </si>
  <si>
    <t>Збрињавање неопасног отпада</t>
  </si>
  <si>
    <t>Ремедијација земљишта</t>
  </si>
  <si>
    <t>Збрињавање истрошене сумпорне киселне</t>
  </si>
  <si>
    <t>Испитивање радне околине и безбедности на раду (зимска и летња мерења)</t>
  </si>
  <si>
    <t>Екологија и безбедност на раду - остало</t>
  </si>
  <si>
    <t>Услуге транспорта и логистике</t>
  </si>
  <si>
    <t xml:space="preserve">Друмски транспорт </t>
  </si>
  <si>
    <t>Друмски транспорт сирове нафте (домаће тржиште)</t>
  </si>
  <si>
    <r>
      <t>Друмски транспорт деривата нафте - бела роба</t>
    </r>
    <r>
      <rPr>
        <strike/>
        <sz val="10"/>
        <color theme="1"/>
        <rFont val="Arial"/>
        <family val="2"/>
        <charset val="238"/>
      </rPr>
      <t xml:space="preserve"> </t>
    </r>
  </si>
  <si>
    <t>Друмски транспорт деривата нафте - црна роба</t>
  </si>
  <si>
    <t>Друмски транспорт  - ТНГ</t>
  </si>
  <si>
    <t>Друмски транспорт камионскипревоз паковане робе</t>
  </si>
  <si>
    <t>Транспорт вангабаритног терета</t>
  </si>
  <si>
    <t xml:space="preserve">Железнички транспорт </t>
  </si>
  <si>
    <t>Железнички транспорт деривта нафте (домаће тржиште)</t>
  </si>
  <si>
    <t>Међународни железнички транспорт сирове нафте, деривата нафте и полупроизвода</t>
  </si>
  <si>
    <t>Речни транспорт</t>
  </si>
  <si>
    <t>Унутрашњи речни транспорт деривата нафте</t>
  </si>
  <si>
    <t>Међународни речни транспорт деривата нафте и полупроизвода</t>
  </si>
  <si>
    <t>Ваздушни транспорт (опреме, материјала, постројења….)</t>
  </si>
  <si>
    <t>Транспорт продуктоводима</t>
  </si>
  <si>
    <t>Шпедитерске услуге за царињење робе</t>
  </si>
  <si>
    <t>Сервисирање возила</t>
  </si>
  <si>
    <t>Сервисирање теретних возила</t>
  </si>
  <si>
    <t>Сервисирање приколица и полуприколица</t>
  </si>
  <si>
    <t>Сервисирање путничких возила</t>
  </si>
  <si>
    <t>Сервисирање специјалних возила</t>
  </si>
  <si>
    <t>Сервисирање пловних објеката</t>
  </si>
  <si>
    <t>Сервисирање радних машина</t>
  </si>
  <si>
    <t>Контролни преглед и сервис локомотива и локотрактора</t>
  </si>
  <si>
    <t>Сервисирање специјалних возила MAT</t>
  </si>
  <si>
    <t>Сервисирање пловних објеката MAT</t>
  </si>
  <si>
    <t>АДР за возила и возаче</t>
  </si>
  <si>
    <t>Вулканизерске услуге</t>
  </si>
  <si>
    <t>Технички прегледи и регистрација возила</t>
  </si>
  <si>
    <t>Мониторинг транспортних средства (ГПС услуге праћења возила)</t>
  </si>
  <si>
    <t>Сервисирање тахографа</t>
  </si>
  <si>
    <t>Вулканизерске услуге MAT</t>
  </si>
  <si>
    <t>Технички прегледи и регистрација возила MAT</t>
  </si>
  <si>
    <t>Мониторинг транспортних средства (ГПС услуге праћења возила) MAT</t>
  </si>
  <si>
    <t>Сервисирање тахографа MAT</t>
  </si>
  <si>
    <t>Транспорт - остало MAT</t>
  </si>
  <si>
    <t>Транспорт - остало</t>
  </si>
  <si>
    <t>Радна снага</t>
  </si>
  <si>
    <t>Редовни прегледи радне снаге</t>
  </si>
  <si>
    <t>Санитарни, периодични и претходни лекарски прегледи</t>
  </si>
  <si>
    <t>Специјалистички лекарски прегледи</t>
  </si>
  <si>
    <t>Здравствене услуге - лекарски прегледи (систематски, специјалистички, редовни, ванредни и сл.)</t>
  </si>
  <si>
    <t>Образовање и едукација запослених</t>
  </si>
  <si>
    <t>HR услуге: обука и стручно усавршавање запослених, селекција кадрова, осигурање запослених</t>
  </si>
  <si>
    <t>Смештај и исхрана запослених</t>
  </si>
  <si>
    <t>Превоз запослених</t>
  </si>
  <si>
    <t>Смештај и превоз на службеним путовањима</t>
  </si>
  <si>
    <t>Услуге ангажовања ресурса трећих лица</t>
  </si>
  <si>
    <t>Ангажовање опреме</t>
  </si>
  <si>
    <t>Изнајмљивање ЕСП пумпи</t>
  </si>
  <si>
    <t>Одржавање ЕСП пумпи</t>
  </si>
  <si>
    <t>Услужно пуњење НИСОТЕК производа</t>
  </si>
  <si>
    <t xml:space="preserve">Изнајмљивање специјалних машина, опреме и пловила </t>
  </si>
  <si>
    <t>Изнајмљивање возила</t>
  </si>
  <si>
    <t>Изнајмљивање цистерни за сирову нафту</t>
  </si>
  <si>
    <t>Изнајмљивање механизације</t>
  </si>
  <si>
    <t>Изнајмљивање радних машина са услугом руковања (радна машина је моторно возило које је првенствено намењено за извођење одређених радова (комбајн, ваљак, грејдер, утоваривач, ровокопач, булдожер, виљушкар и сл.) и чија највећа конструктивна брзина кретања не прелази 45 км/х)</t>
  </si>
  <si>
    <t>Mерење ТНГ</t>
  </si>
  <si>
    <t>Ангажовање радне снаге</t>
  </si>
  <si>
    <t>Физичко-техничко обезбеђење</t>
  </si>
  <si>
    <t>Обављање привремених и/или повремених послова</t>
  </si>
  <si>
    <t xml:space="preserve">Ангажовање радне снаге у услужним организацијама за интерне потребе </t>
  </si>
  <si>
    <t>Ангажовање радне снаге - машиновође и маневристи</t>
  </si>
  <si>
    <t>Анагажовање ватрогасних радника</t>
  </si>
  <si>
    <t>Ангажовање радне снаге - остало</t>
  </si>
  <si>
    <t>Аутсорсинг решења</t>
  </si>
  <si>
    <t>Аутсорсинг штампе</t>
  </si>
  <si>
    <t>Аутсорсинг корисничких ИТ решења</t>
  </si>
  <si>
    <t>Консултантске услуге</t>
  </si>
  <si>
    <t>Ангажовање консултаната (финансије, порези, рачуноводство, IT, due diligence и др.)</t>
  </si>
  <si>
    <t>Ангажовање консултаната - израда стратегија набавки и Benchmarking</t>
  </si>
  <si>
    <t>Разврставање опреме</t>
  </si>
  <si>
    <t xml:space="preserve">Услуге испитивања и прегледа </t>
  </si>
  <si>
    <t>Лабораторијска испитивања</t>
  </si>
  <si>
    <t>Лабораторијско испитивање методама без разарања (ИБР)</t>
  </si>
  <si>
    <t xml:space="preserve">Ангажовање контролних организације - НКО (контрола квалитета и квантитета сирове нафте и деривата нафте) </t>
  </si>
  <si>
    <t>Лабораторијска испитивања и анализе - остало</t>
  </si>
  <si>
    <t>Механичко и технолошко испитивање материјално-техничких ресурса</t>
  </si>
  <si>
    <t>Динамичко уравнотежење опреме</t>
  </si>
  <si>
    <t>Преглед и испитивање опреме под притиском</t>
  </si>
  <si>
    <t>Преглед и сервирисавање стабилних система за дојаву пожара, централа  за дојаву пожара и унутрашњих гасних инсталација</t>
  </si>
  <si>
    <t>Испитивање вентила сигурности</t>
  </si>
  <si>
    <t>Периодични преглед опреме за рад</t>
  </si>
  <si>
    <t>Сервис, преглед и одржавање средстава заштите (ПП опрема, ЛЗС, колективна заштитна средства, HSE опрема и др.)</t>
  </si>
  <si>
    <t>Сервис преглед и одржавање средстава заштите (ПП опрема, ЛЗС, колективна заштитна средства, HSE опрема и др.) MAT</t>
  </si>
  <si>
    <t>Баждарење, еталонирање и калибрација</t>
  </si>
  <si>
    <t>Баждарење, еталонирање и преглед лабораторијске опреме</t>
  </si>
  <si>
    <t>Еталонирање битумена</t>
  </si>
  <si>
    <t>Еталонирање радних еталона</t>
  </si>
  <si>
    <t>Еталонирање ЦЕМС система</t>
  </si>
  <si>
    <t>Еталонирање мерних трака</t>
  </si>
  <si>
    <t>Еталонирање термометара</t>
  </si>
  <si>
    <t>Еталонирање, сервис и преглед вага</t>
  </si>
  <si>
    <t>Баждарење резервоара</t>
  </si>
  <si>
    <t>Калибрација резервоара, обрачунских мерила и мерних инструмената за гас</t>
  </si>
  <si>
    <t>Преглед сервисирање и калибрација изолационих апарата</t>
  </si>
  <si>
    <t>Одржавање и калибрације система гасне детекције</t>
  </si>
  <si>
    <t xml:space="preserve">Ремонт и баждарење вентила </t>
  </si>
  <si>
    <t>Сервисирање и оверавање/еталонирање мерила протока</t>
  </si>
  <si>
    <t>Преглед сервисирање и калибрација изолационих апарата MAT</t>
  </si>
  <si>
    <t>Реатестирање Еx опреме</t>
  </si>
  <si>
    <t>Атестирање  мерних система</t>
  </si>
  <si>
    <t>Атестирање материјала и апарата</t>
  </si>
  <si>
    <t>Сертификација и надзор система менаџмента</t>
  </si>
  <si>
    <t>Сертификација за систем REACH</t>
  </si>
  <si>
    <t>Сертификација и надзор система менаџмента MAT</t>
  </si>
  <si>
    <t>Акредитација и надзор тела за оцењивање зсаглашености (лабораторија и контролних тела)</t>
  </si>
  <si>
    <t>Енергетска испитивања на електро опреми (генератор, релеји, каблови, ел.мотори, прекидачи, трансформатори, софт-стартери, водени отпорник, система заштитног уземљења, аку батерије).</t>
  </si>
  <si>
    <t>Дирекција за мере и драгоцене метале</t>
  </si>
  <si>
    <t>Симулација и прорачун технолошких процеса</t>
  </si>
  <si>
    <t>Испитивања и прегледи - остало</t>
  </si>
  <si>
    <t xml:space="preserve">ИТ и телекомуникационе услуге </t>
  </si>
  <si>
    <t>Имплементација софтвера</t>
  </si>
  <si>
    <t>Одржавање IT опреме - хардвера и софтевера</t>
  </si>
  <si>
    <t>Одржавање штампача и скенера</t>
  </si>
  <si>
    <t>Одржавање ИТ додатне опреме</t>
  </si>
  <si>
    <t>Одржавање сервера</t>
  </si>
  <si>
    <t>Одржавање софтвера</t>
  </si>
  <si>
    <t>Одржавање специјализоване опреме</t>
  </si>
  <si>
    <t>ИТ Подршка</t>
  </si>
  <si>
    <t>Одржавање фискалне опреме на станице за снабдевање горивом</t>
  </si>
  <si>
    <t>Одржавање комуникационе опреме</t>
  </si>
  <si>
    <t>Сертификати и лиценце за ICT</t>
  </si>
  <si>
    <t>Одржавање инфраструктурне и комуникационе мреже</t>
  </si>
  <si>
    <t>Одржавање телефонских централа и апарата</t>
  </si>
  <si>
    <t>Услуге техничког прегледа радио станица</t>
  </si>
  <si>
    <t>Одржавање система процесног видео надзора</t>
  </si>
  <si>
    <t>Интернет, мобилна и фиксна телефонија, везе, e-banking, web hosting</t>
  </si>
  <si>
    <t>Одржавање SAP система</t>
  </si>
  <si>
    <t>Услуге сателитског линка</t>
  </si>
  <si>
    <t>Непроизводне услуге</t>
  </si>
  <si>
    <t>Маркетиншке услуге - брендирање</t>
  </si>
  <si>
    <t>Маркетиншке услуге - саветовање</t>
  </si>
  <si>
    <t>Маркетиншке услуге - оглашавање</t>
  </si>
  <si>
    <t>Маркетиншке услуге</t>
  </si>
  <si>
    <t>Маркетиншке услуге - услуге штампе</t>
  </si>
  <si>
    <t>Маркетиншке услуге - корпоративни маркетинг</t>
  </si>
  <si>
    <t>Рачуноводствена ревизија</t>
  </si>
  <si>
    <t xml:space="preserve">Чишћење просторија </t>
  </si>
  <si>
    <t>Комуналне услуге</t>
  </si>
  <si>
    <t>Угоститељске услуге</t>
  </si>
  <si>
    <t>Преводилачке услуге</t>
  </si>
  <si>
    <t>Банкарске услуге</t>
  </si>
  <si>
    <t>Учешће на семинарима, сајмовима и конференцијама у земљи и иностранству</t>
  </si>
  <si>
    <t>Правне, адвокатске услуге и услуге јавног бележника</t>
  </si>
  <si>
    <t>Организација свечаности, догађаја, тимбилдинга и сл.</t>
  </si>
  <si>
    <t>Мониторинг</t>
  </si>
  <si>
    <t>Закуп простора за догађаје</t>
  </si>
  <si>
    <t xml:space="preserve">Закуп пословног простора </t>
  </si>
  <si>
    <t>Коришћење база података</t>
  </si>
  <si>
    <t>Контрола здравствене исправности намирница и санитарна контрола у објектима</t>
  </si>
  <si>
    <t>Тајни купац/истраживање тржишта</t>
  </si>
  <si>
    <t>Процесуирање компанијских картица</t>
  </si>
  <si>
    <t>Процесуирање банкарских картица</t>
  </si>
  <si>
    <t>Маркетиншке услуге - брендирање ПРО</t>
  </si>
  <si>
    <t>Маркетиншке услуге - саветовање ПРО</t>
  </si>
  <si>
    <t>Маркетиншке услуге - оглашавање ПРО</t>
  </si>
  <si>
    <t>Маркетиншке услуге - услуге штампе ПРО</t>
  </si>
  <si>
    <t>Маркетиншке услуге - корпоративни маркетинг ПРО</t>
  </si>
  <si>
    <t>Контрола здравствене исправности намирница и санитарна контрола у објектима ПРО</t>
  </si>
  <si>
    <t>Тајни купац /истраживање тржишта ПРО</t>
  </si>
  <si>
    <t>ПТТ услуге, услуге слања пошиљки - DHL</t>
  </si>
  <si>
    <t>Services</t>
  </si>
  <si>
    <t>Production Services</t>
  </si>
  <si>
    <t>Seismic exploration services</t>
  </si>
  <si>
    <t xml:space="preserve">2D seismic survey </t>
  </si>
  <si>
    <t>3D seismic survey</t>
  </si>
  <si>
    <t>Processing and interpretation of seismic data</t>
  </si>
  <si>
    <t>Service of supervision of field seismic survey</t>
  </si>
  <si>
    <t>Other services - seismic exploration</t>
  </si>
  <si>
    <t xml:space="preserve">Lease of seismic equipment  </t>
  </si>
  <si>
    <t xml:space="preserve">Drilling </t>
  </si>
  <si>
    <t>Design and survey works for drilling or well reconstruction</t>
  </si>
  <si>
    <t xml:space="preserve">Turnkey drilling </t>
  </si>
  <si>
    <t xml:space="preserve">Day rate drilling </t>
  </si>
  <si>
    <t>Directional drilling service</t>
  </si>
  <si>
    <t>Other services - drilling</t>
  </si>
  <si>
    <t>Workover</t>
  </si>
  <si>
    <t>Well servicing and well development</t>
  </si>
  <si>
    <t>Major workover and well development</t>
  </si>
  <si>
    <t>Other services - workover</t>
  </si>
  <si>
    <t>Well killing</t>
  </si>
  <si>
    <t>Services during drilling, well servicing and major workover</t>
  </si>
  <si>
    <t>Hydraulic fracturing services</t>
  </si>
  <si>
    <t>Coring services</t>
  </si>
  <si>
    <t>Core laboratory analysis services</t>
  </si>
  <si>
    <t>Cementing services</t>
  </si>
  <si>
    <t xml:space="preserve">Drilling fluid services </t>
  </si>
  <si>
    <t>Electric logging (CHL, OHL, LWD, MWD…)</t>
  </si>
  <si>
    <t>Mud logging unit services</t>
  </si>
  <si>
    <t>Waste fluid transportation and disposal services</t>
  </si>
  <si>
    <t>Coiled tubing services</t>
  </si>
  <si>
    <t>Nitrogen unit services</t>
  </si>
  <si>
    <t>Services of acid treatment (chemical treatment of well)</t>
  </si>
  <si>
    <t>Well testing services</t>
  </si>
  <si>
    <t xml:space="preserve">Casing and tubing running services </t>
  </si>
  <si>
    <t>Equipment lease services</t>
  </si>
  <si>
    <t xml:space="preserve">Perforation services </t>
  </si>
  <si>
    <t>Packer services</t>
  </si>
  <si>
    <t>Technical water supply services</t>
  </si>
  <si>
    <t>Engine fuel supply services</t>
  </si>
  <si>
    <t>Gravel pack operations services</t>
  </si>
  <si>
    <t>Other services while drilling, well servicing and major workover</t>
  </si>
  <si>
    <t>Well suspension and abandonment services</t>
  </si>
  <si>
    <r>
      <rPr>
        <b/>
        <sz val="10"/>
        <rFont val="Arial"/>
        <family val="2"/>
      </rPr>
      <t>Engineering supervision while drilling, killing a well, well servicing and major workover</t>
    </r>
  </si>
  <si>
    <t>Consulting services (geological prospecting and reservoir engineering)</t>
  </si>
  <si>
    <t>Construction</t>
  </si>
  <si>
    <r>
      <rPr>
        <b/>
        <sz val="10"/>
        <rFont val="Arial"/>
        <family val="2"/>
      </rPr>
      <t>Design and survey works</t>
    </r>
    <r>
      <rPr>
        <sz val="10"/>
        <rFont val="Calibri"/>
        <family val="2"/>
      </rPr>
      <t xml:space="preserve"> </t>
    </r>
  </si>
  <si>
    <t>Preparation of Feasibility Studies</t>
  </si>
  <si>
    <r>
      <rPr>
        <b/>
        <sz val="10"/>
        <rFont val="Arial"/>
        <family val="2"/>
      </rPr>
      <t>General construction works (earthworks, reinforcing works, concrete works, installation works)</t>
    </r>
  </si>
  <si>
    <t>Finishing works in construction</t>
  </si>
  <si>
    <t>Tiling</t>
  </si>
  <si>
    <t>Painting</t>
  </si>
  <si>
    <t>Insulation installation</t>
  </si>
  <si>
    <t>Roofing</t>
  </si>
  <si>
    <t>Sheet-metal work</t>
  </si>
  <si>
    <t>Joinery work</t>
  </si>
  <si>
    <t>Metalwork</t>
  </si>
  <si>
    <t>Flooring</t>
  </si>
  <si>
    <t>Plumbing</t>
  </si>
  <si>
    <r>
      <rPr>
        <b/>
        <sz val="10"/>
        <rFont val="Arial"/>
        <family val="2"/>
      </rPr>
      <t>Construction of wellsite and wellsite access roads</t>
    </r>
  </si>
  <si>
    <t>Road infrastructure</t>
  </si>
  <si>
    <t>Construction, total and partial reconstruction of facilities (other than petrol stations)</t>
  </si>
  <si>
    <t>LPG installations</t>
  </si>
  <si>
    <t>Tanks</t>
  </si>
  <si>
    <t>Gathering stations</t>
  </si>
  <si>
    <t xml:space="preserve">Storage facilities </t>
  </si>
  <si>
    <t>Compressor stations</t>
  </si>
  <si>
    <t>Production facilities</t>
  </si>
  <si>
    <t>Fire safety systems</t>
  </si>
  <si>
    <t>Construction, total and partial reconstruction of administrative and office buildings and tourist and hospitality facilities for social services</t>
  </si>
  <si>
    <t>Services of construction and reconstruction of communication and technical security systems</t>
  </si>
  <si>
    <r>
      <rPr>
        <b/>
        <sz val="10"/>
        <rFont val="Arial"/>
        <family val="2"/>
      </rPr>
      <t xml:space="preserve">Services of construction, reconstruction, and repair of power facilities </t>
    </r>
  </si>
  <si>
    <r>
      <rPr>
        <b/>
        <sz val="10"/>
        <rFont val="Arial"/>
        <family val="2"/>
      </rPr>
      <t>Pipeline construction and reconstruction</t>
    </r>
  </si>
  <si>
    <r>
      <rPr>
        <b/>
        <sz val="10"/>
        <rFont val="Arial"/>
        <family val="2"/>
      </rPr>
      <t>Turnkey construction services (engineering, delivery, installation and commissioning of equipment, building and associated works)</t>
    </r>
  </si>
  <si>
    <t>Services of engineering supervision in construction (water engineering, construction, electrical, mechanical, instrumentation, HSE,…)</t>
  </si>
  <si>
    <t xml:space="preserve">Services of engineering supervision for construction and reconstruction of administrative and office buildings and tourist and hospitality facilities </t>
  </si>
  <si>
    <r>
      <rPr>
        <b/>
        <sz val="10"/>
        <rFont val="Arial"/>
        <family val="2"/>
      </rPr>
      <t>Pre-project works (risk assessment documents, fire safety plans...)</t>
    </r>
  </si>
  <si>
    <t xml:space="preserve">Services of permitting for statutory construction documents </t>
  </si>
  <si>
    <t>Technical control of projects, quality control, technical inspection and as-built designs (water engineering, construction, mechanical, electrical, instrumentation, technological, fire safety projects,…)</t>
  </si>
  <si>
    <t>Maintenance</t>
  </si>
  <si>
    <t>General equipment maintenance works</t>
  </si>
  <si>
    <t>Refractory installation works</t>
  </si>
  <si>
    <t>Assembly and disassembly of steel scaffolding</t>
  </si>
  <si>
    <t>Thermal insulation works</t>
  </si>
  <si>
    <t xml:space="preserve">Corrosion protection </t>
  </si>
  <si>
    <t xml:space="preserve">Mechanical assembly </t>
  </si>
  <si>
    <t>Waterproofing (excavation, pipelines, grouting)</t>
  </si>
  <si>
    <t>Water engineering</t>
  </si>
  <si>
    <t>Glazing</t>
  </si>
  <si>
    <t>Fireclay works</t>
  </si>
  <si>
    <t>(Polyethylene) pipeline works</t>
  </si>
  <si>
    <t>Machining and heat treatment of materials</t>
  </si>
  <si>
    <t>Structural steel repair</t>
  </si>
  <si>
    <t>Heat treatment of materials and chemical protection</t>
  </si>
  <si>
    <t>Electrical installation works</t>
  </si>
  <si>
    <t>Cathodic protection system maintenance</t>
  </si>
  <si>
    <t>Cathodic protection system construction</t>
  </si>
  <si>
    <r>
      <rPr>
        <b/>
        <sz val="10"/>
        <rFont val="Arial"/>
        <family val="2"/>
      </rPr>
      <t xml:space="preserve">Process equipment </t>
    </r>
    <r>
      <rPr>
        <b/>
        <strike/>
        <sz val="10"/>
        <color rgb="FF00B050"/>
        <rFont val="Arial"/>
        <family val="2"/>
      </rPr>
      <t/>
    </r>
  </si>
  <si>
    <t>Maintenance of gas and cogeneration plant up to 10 MW</t>
  </si>
  <si>
    <t>Mobile vessels (tanks-tankers), repair and inspection</t>
  </si>
  <si>
    <t>Tank car maintenance and repair</t>
  </si>
  <si>
    <t>Servicing of gas cylinder manifolds and burners</t>
  </si>
  <si>
    <t>Maintenance and repair of boiler units</t>
  </si>
  <si>
    <t>Maintenance of cooling systems and chambers</t>
  </si>
  <si>
    <t>Other maintenance and servicing of process equipment</t>
  </si>
  <si>
    <t>Electrical equipment maintenance</t>
  </si>
  <si>
    <t xml:space="preserve">Inspection, servicing, maintenance and urgent repairs of substations and transmission lines </t>
  </si>
  <si>
    <t>Repai of electric motors</t>
  </si>
  <si>
    <t>Repair of metering and circulation pump</t>
  </si>
  <si>
    <t>Repairs of ex-proof electrical equipment</t>
  </si>
  <si>
    <t>Maintenance and repair of UPS systems</t>
  </si>
  <si>
    <t>Complete overhaul of all types of engines and generators</t>
  </si>
  <si>
    <t>Maintenance of other equipment (devices, batteries, ...)</t>
  </si>
  <si>
    <t>Other maintenance of electrical equipment</t>
  </si>
  <si>
    <t xml:space="preserve">Rotating equipment maintenance </t>
  </si>
  <si>
    <t>LPG pumps, maintenance, inspection and servicing</t>
  </si>
  <si>
    <t xml:space="preserve">Maintenance, repair and calibration of fuel dispensers </t>
  </si>
  <si>
    <t xml:space="preserve">Compressor station maintenance and repair </t>
  </si>
  <si>
    <t>Valve, gate valve and tap repair</t>
  </si>
  <si>
    <t>Other maintenance of rotating equipment</t>
  </si>
  <si>
    <r>
      <rPr>
        <b/>
        <sz val="10"/>
        <rFont val="Arial"/>
        <family val="2"/>
      </rPr>
      <t>Maintenance of measurement and regulation instruments</t>
    </r>
  </si>
  <si>
    <t>Maintenance of DCS, PLC, SCADA control systems; process analysers, calibration of working standards)</t>
  </si>
  <si>
    <t>Maintenance of process analysers</t>
  </si>
  <si>
    <t xml:space="preserve">Instrumentation works </t>
  </si>
  <si>
    <t>Other maintenance of measurement and regulation instruments</t>
  </si>
  <si>
    <r>
      <rPr>
        <b/>
        <sz val="10"/>
        <rFont val="Arial"/>
        <family val="2"/>
      </rPr>
      <t>Maintenance of well services equipment</t>
    </r>
  </si>
  <si>
    <t>Maintenance of safety equipment (BOP equipment, Christmas trees….)</t>
  </si>
  <si>
    <r>
      <rPr>
        <b/>
        <sz val="10"/>
        <rFont val="Arial"/>
        <family val="2"/>
      </rPr>
      <t>Maintenance and servicing of special operations machines (cementing unit, wireline, coiled tubing, well testing equipment…)</t>
    </r>
  </si>
  <si>
    <t>Other maintenance of well services equipment</t>
  </si>
  <si>
    <t>Technical maintenance (except petrol stations)</t>
  </si>
  <si>
    <t>Technical maintenance of warehouses</t>
  </si>
  <si>
    <t>Technical maintenance of pressure vessels and LPG tanks</t>
  </si>
  <si>
    <t xml:space="preserve">Technical maintenance - other </t>
  </si>
  <si>
    <r>
      <rPr>
        <b/>
        <sz val="10"/>
        <rFont val="Arial"/>
        <family val="2"/>
      </rPr>
      <t xml:space="preserve">Cleaning and degreasing </t>
    </r>
    <r>
      <rPr>
        <sz val="10"/>
        <rFont val="Calibri"/>
        <family val="2"/>
      </rPr>
      <t xml:space="preserve"> </t>
    </r>
  </si>
  <si>
    <t>Mechanical cleaning of water intakes, tanks, pits, separators, flutes, oil and gas wells, separators</t>
  </si>
  <si>
    <r>
      <rPr>
        <b/>
        <sz val="10"/>
        <rFont val="Arial"/>
        <family val="2"/>
      </rPr>
      <t xml:space="preserve">Chemical cleaning of tanks, pipelines, heat exchangers and equipment </t>
    </r>
  </si>
  <si>
    <t>Industrial floor cleaning and degreasing</t>
  </si>
  <si>
    <t>Cleaning of central air conditioning system ducts</t>
  </si>
  <si>
    <t>Cleaning and degreasing - other</t>
  </si>
  <si>
    <t>Maintenance of facilities and surfaces</t>
  </si>
  <si>
    <t>Technical security system maintenance</t>
  </si>
  <si>
    <t>Warehouse maintenance</t>
  </si>
  <si>
    <t xml:space="preserve">Maintenance of other facilities (construction, mechanical, thermal, electrical maintenance and other) </t>
  </si>
  <si>
    <t xml:space="preserve">Maintenance of peripheral equipment  </t>
  </si>
  <si>
    <t xml:space="preserve">Pest disinfection services </t>
  </si>
  <si>
    <t>Landscape maintenance - chemical treatment of weed and mowing</t>
  </si>
  <si>
    <t>Landscape maintenance - chemical treatment of weed and mowing at administrative and office buildings and tourist and hospitality facilities</t>
  </si>
  <si>
    <t>Pest disinfection services MAT</t>
  </si>
  <si>
    <t>Bussiness premisses maintenance – thermal</t>
  </si>
  <si>
    <t>Bussiness premisses maintenance – construction</t>
  </si>
  <si>
    <t>Bussiness premisses maintenance – electrical</t>
  </si>
  <si>
    <t>Bussiness premisses maintenance – interior</t>
  </si>
  <si>
    <t>Bussiness premisses maintenance – machine</t>
  </si>
  <si>
    <t>Bussiness premisses maintenance – other</t>
  </si>
  <si>
    <t>Laboratory equipment maintenance</t>
  </si>
  <si>
    <t>Geodetic engineering</t>
  </si>
  <si>
    <t xml:space="preserve">Manufacturing of equipment spare parts </t>
  </si>
  <si>
    <t xml:space="preserve">Industrial railway maintenance </t>
  </si>
  <si>
    <r>
      <rPr>
        <b/>
        <sz val="10"/>
        <rFont val="Arial"/>
        <family val="2"/>
      </rPr>
      <t>Jazak Potable Water Production Unit maintenance services</t>
    </r>
  </si>
  <si>
    <r>
      <rPr>
        <b/>
        <sz val="10"/>
        <rFont val="Arial"/>
        <family val="2"/>
      </rPr>
      <t>Retail network development services</t>
    </r>
  </si>
  <si>
    <t>Designing of petrol stations</t>
  </si>
  <si>
    <t>Construction, total and partial reconstruction of petrol stations</t>
  </si>
  <si>
    <t>Petrol station rebranding</t>
  </si>
  <si>
    <t>Demolition of petrol stations</t>
  </si>
  <si>
    <t>Engagement of expert supervision services</t>
  </si>
  <si>
    <t>Collection and transportation of takings at retail facilities</t>
  </si>
  <si>
    <t>Technical maintenance of petrol stations</t>
  </si>
  <si>
    <t>Environmental monitoring at PSs</t>
  </si>
  <si>
    <t>Marketing services</t>
  </si>
  <si>
    <t>Retail network development services - other</t>
  </si>
  <si>
    <t>Environmental Protection and Occupational Safety</t>
  </si>
  <si>
    <r>
      <rPr>
        <b/>
        <sz val="10"/>
        <rFont val="Arial"/>
        <family val="2"/>
      </rPr>
      <t>Air quality analysis</t>
    </r>
  </si>
  <si>
    <t xml:space="preserve">Gas emissions monitoring </t>
  </si>
  <si>
    <t xml:space="preserve">Gas imissions monitoring </t>
  </si>
  <si>
    <t>Gas emissions monitoring MAT</t>
  </si>
  <si>
    <t>Gas imissions monitoring MAT</t>
  </si>
  <si>
    <t>Water analysis and treatment</t>
  </si>
  <si>
    <t>Ground water quality monitoring</t>
  </si>
  <si>
    <t>Wastewater quality monitoring and analysis</t>
  </si>
  <si>
    <t xml:space="preserve">Waste water treatment </t>
  </si>
  <si>
    <t xml:space="preserve">River maintenance and accident response </t>
  </si>
  <si>
    <t>Temporary storage and permanent disposal of waste</t>
  </si>
  <si>
    <t>Hazardous waste classification</t>
  </si>
  <si>
    <t>Oil sludge treatment services</t>
  </si>
  <si>
    <t>Historical waste treatment services</t>
  </si>
  <si>
    <t xml:space="preserve">Oily soil and oil sludge treatment services </t>
  </si>
  <si>
    <t>Equilibrium catalyst capture and treatment service</t>
  </si>
  <si>
    <t>Hazardous/non-hazardous/packaging waste disposal</t>
  </si>
  <si>
    <t>Non-hazardous waste classification</t>
  </si>
  <si>
    <r>
      <rPr>
        <b/>
        <sz val="10"/>
        <rFont val="Arial"/>
        <family val="2"/>
      </rPr>
      <t>Soil remediation services</t>
    </r>
  </si>
  <si>
    <t>Spent sulphuric acid disposal services</t>
  </si>
  <si>
    <r>
      <rPr>
        <b/>
        <sz val="10"/>
        <rFont val="Arial"/>
        <family val="2"/>
      </rPr>
      <t>Workplace conditions and safety testing services (winter and summer reading)</t>
    </r>
  </si>
  <si>
    <r>
      <rPr>
        <b/>
        <sz val="10"/>
        <rFont val="Arial"/>
        <family val="2"/>
      </rPr>
      <t>Environmental Protection and Occupational Safety</t>
    </r>
    <r>
      <rPr>
        <sz val="10"/>
        <rFont val="Calibri"/>
        <family val="2"/>
      </rPr>
      <t xml:space="preserve"> </t>
    </r>
    <r>
      <rPr>
        <b/>
        <sz val="10"/>
        <rFont val="Arial"/>
        <family val="2"/>
      </rPr>
      <t>- Other</t>
    </r>
  </si>
  <si>
    <t>Transportation and logistics</t>
  </si>
  <si>
    <t xml:space="preserve">Road transport </t>
  </si>
  <si>
    <t>Crude oil transportation by road (domestic market)</t>
  </si>
  <si>
    <t>Petroleum products transportation by road - white products</t>
  </si>
  <si>
    <t>Petroleum products transportation by road - black products</t>
  </si>
  <si>
    <t>Transportation by road - LPG</t>
  </si>
  <si>
    <t>Road carriage (transport and distribution) of part-load goods</t>
  </si>
  <si>
    <t>Out-of-gauge freight transport</t>
  </si>
  <si>
    <t xml:space="preserve">Rail transport </t>
  </si>
  <si>
    <t>Petroleum product transport by rail (domestic market)</t>
  </si>
  <si>
    <t xml:space="preserve">International rail transport of crude oil, petroleum products and semi-finished products </t>
  </si>
  <si>
    <t>River transport</t>
  </si>
  <si>
    <t>In-land river transport of petroleum products</t>
  </si>
  <si>
    <t>International river transport of petroleum products and semi-finished products</t>
  </si>
  <si>
    <t>Air transport (of equipment, materials, units...)</t>
  </si>
  <si>
    <t>Transportation through oil products pipelline</t>
  </si>
  <si>
    <t>Freight forwarding services for customs clearance</t>
  </si>
  <si>
    <t>Vehicle service</t>
  </si>
  <si>
    <t>Freight vehicle service</t>
  </si>
  <si>
    <t>Trailer and semi-trailer service</t>
  </si>
  <si>
    <t>Passenger vehicle service</t>
  </si>
  <si>
    <t xml:space="preserve">Special-service vehicle service </t>
  </si>
  <si>
    <t>Vessel service</t>
  </si>
  <si>
    <t>Heavy equipment service</t>
  </si>
  <si>
    <t>Inspection and service of locomotives and railcar movers</t>
  </si>
  <si>
    <t>Special-service vehicle service MAT</t>
  </si>
  <si>
    <t>Vessel service MAT</t>
  </si>
  <si>
    <t>ADR for vehicles and drivers</t>
  </si>
  <si>
    <t xml:space="preserve">Tyre weld </t>
  </si>
  <si>
    <t>Technical inspection and registration of vehicles</t>
  </si>
  <si>
    <r>
      <rPr>
        <b/>
        <sz val="10"/>
        <rFont val="Arial"/>
        <family val="2"/>
      </rPr>
      <t>Carrier monitoring (GPS monitoring services)</t>
    </r>
  </si>
  <si>
    <t>Tachograph services</t>
  </si>
  <si>
    <t>Tyre weld MAT</t>
  </si>
  <si>
    <r>
      <rPr>
        <b/>
        <sz val="10"/>
        <rFont val="Arial"/>
        <family val="2"/>
      </rPr>
      <t>Technical inspection and registration of vehicles MAT</t>
    </r>
  </si>
  <si>
    <r>
      <rPr>
        <b/>
        <sz val="10"/>
        <rFont val="Arial"/>
        <family val="2"/>
      </rPr>
      <t>Carrier monitoring (GPS monitoring services) MAT</t>
    </r>
  </si>
  <si>
    <r>
      <rPr>
        <b/>
        <sz val="10"/>
        <rFont val="Arial"/>
        <family val="2"/>
      </rPr>
      <t>Tachograph services  MAT</t>
    </r>
  </si>
  <si>
    <t>Transportation - other MAT</t>
  </si>
  <si>
    <t>Transportation - other</t>
  </si>
  <si>
    <t>Personnel</t>
  </si>
  <si>
    <t>Regular examinations for employees</t>
  </si>
  <si>
    <t>Mandatory, periodical and pre-employment health checks</t>
  </si>
  <si>
    <t>Medical specialist examinations</t>
  </si>
  <si>
    <t>Health care services, health checks (general, specialist, regular, additional..)</t>
  </si>
  <si>
    <t xml:space="preserve">Staff education </t>
  </si>
  <si>
    <r>
      <rPr>
        <b/>
        <sz val="10"/>
        <rFont val="Arial"/>
        <family val="2"/>
      </rPr>
      <t>HR services: training and professional development, personnel selection, insurance</t>
    </r>
  </si>
  <si>
    <t>Food and accommodation for employees</t>
  </si>
  <si>
    <t>Transportation of employees</t>
  </si>
  <si>
    <t>Accommodation and transportation during business travel</t>
  </si>
  <si>
    <t>Contracting for resources with third parties</t>
  </si>
  <si>
    <t>Contracting for equipment</t>
  </si>
  <si>
    <t>Renting of (ESP) pumps</t>
  </si>
  <si>
    <t>Maintenance of (ESP) pumps</t>
  </si>
  <si>
    <t>NISOTEC products filling services</t>
  </si>
  <si>
    <t xml:space="preserve">Renting of special machines, equipment and vessels </t>
  </si>
  <si>
    <t>Vehicle rent</t>
  </si>
  <si>
    <t>Crude oil tanks rent</t>
  </si>
  <si>
    <t>Contracting for heavy machines</t>
  </si>
  <si>
    <t>Rental of working machines with handling service (a working machine is a motor vehicle primarily intended for certain works (harvester, roller, grader, loader, excavator, bulldozer, forklift truck, etc.) whose maximum design speed does not exceed 45 km/h)</t>
  </si>
  <si>
    <t>LPG measurement</t>
  </si>
  <si>
    <t>Labour services</t>
  </si>
  <si>
    <t>Physical and technical security services</t>
  </si>
  <si>
    <t>Engagement on a fixed term or ongoing basis</t>
  </si>
  <si>
    <t xml:space="preserve">Services from labour hire organisations for internal needs </t>
  </si>
  <si>
    <t>Engagement of services - train operators and shunters</t>
  </si>
  <si>
    <t xml:space="preserve">Engagement of services of firefighters </t>
  </si>
  <si>
    <t>Labour services - other</t>
  </si>
  <si>
    <t>Outsourcing</t>
  </si>
  <si>
    <t>Outsourcing of printing services</t>
  </si>
  <si>
    <t>Outsourcing of IT applications</t>
  </si>
  <si>
    <t xml:space="preserve">Consulting services </t>
  </si>
  <si>
    <t>Engagement of consulting services (finances, taxes, accounting, IT, due diligence... )</t>
  </si>
  <si>
    <t>Engagement of consulting services - development of procurement strategies and benchmarking</t>
  </si>
  <si>
    <t>Classification of equipment</t>
  </si>
  <si>
    <r>
      <rPr>
        <b/>
        <sz val="10"/>
        <rFont val="Arial"/>
        <family val="2"/>
      </rPr>
      <t>Testing and inspections</t>
    </r>
    <r>
      <rPr>
        <sz val="10"/>
        <rFont val="Calibri"/>
        <family val="2"/>
      </rPr>
      <t xml:space="preserve"> </t>
    </r>
  </si>
  <si>
    <t xml:space="preserve">Laboratory tests </t>
  </si>
  <si>
    <t>Non-destructive testing (NDT)</t>
  </si>
  <si>
    <t xml:space="preserve">Services of control organisations - icb crude oil and product quality and quantity control </t>
  </si>
  <si>
    <t>Other laboratory tests and analyses</t>
  </si>
  <si>
    <t>Mechanical and technological testing of material and technical resources</t>
  </si>
  <si>
    <t xml:space="preserve">Dynamic balancing </t>
  </si>
  <si>
    <t>Inspection and testing of pressurised equipment</t>
  </si>
  <si>
    <t>Inspection and servicing of automatic fire alarming and central station fire alarming systems and interior gas installations</t>
  </si>
  <si>
    <t>Safety valve testing</t>
  </si>
  <si>
    <t xml:space="preserve">Periodical inspection of equipment </t>
  </si>
  <si>
    <t>Servicing, inspection and maintenance of safety equipment (firefighting equipment, PPE, HSE equipment)</t>
  </si>
  <si>
    <t>Servicing, inspection and maintenance of safety equipment (firefighting equipment, PPE, HSE equipment..) MAT</t>
  </si>
  <si>
    <t>Calibration and standardisation</t>
  </si>
  <si>
    <t>Calibration, standardisation and inspection of laboratory equipment</t>
  </si>
  <si>
    <t>Standardisation of bitumen</t>
  </si>
  <si>
    <t>Calibration of working standards</t>
  </si>
  <si>
    <t>Calibration of CEMS</t>
  </si>
  <si>
    <t>Standardisation of measuring tapes</t>
  </si>
  <si>
    <t>Standardisation of thermometers</t>
  </si>
  <si>
    <t>Standardisation, servicing and inspection of weighing scales</t>
  </si>
  <si>
    <t>Tank calibration</t>
  </si>
  <si>
    <t xml:space="preserve">Calibration of tanks, meters and gas meters </t>
  </si>
  <si>
    <t>Inspection, servicing and calibration of breathing apparatuses</t>
  </si>
  <si>
    <t>Gas detection system maintenance and calibration services</t>
  </si>
  <si>
    <t xml:space="preserve">Valve repair and calibration </t>
  </si>
  <si>
    <t>Flow meter servicing and calibration</t>
  </si>
  <si>
    <t>Inspection, servicing and calibration of breathing apparatuses MAT</t>
  </si>
  <si>
    <t xml:space="preserve"> Retesting and recertification of Ex equipment</t>
  </si>
  <si>
    <t xml:space="preserve"> Testing and certification of measurement systems</t>
  </si>
  <si>
    <t>Testing and certification of material and devices</t>
  </si>
  <si>
    <t>Testing and certification of management system</t>
  </si>
  <si>
    <t>Certification for REACH</t>
  </si>
  <si>
    <t>Ex-proof equipment recertification</t>
  </si>
  <si>
    <t>Measuring system certification</t>
  </si>
  <si>
    <r>
      <rPr>
        <b/>
        <sz val="10"/>
        <rFont val="Arial"/>
        <family val="2"/>
      </rPr>
      <t>Energy audit of electrical equipment (generator, relays, cables, electric engines, switches, transformers, soft-starters, water resistors, grounding system, batteries).</t>
    </r>
  </si>
  <si>
    <r>
      <rPr>
        <b/>
        <sz val="10"/>
        <rFont val="Arial"/>
        <family val="2"/>
      </rPr>
      <t>Services of</t>
    </r>
    <r>
      <rPr>
        <sz val="10"/>
        <rFont val="Calibri"/>
        <family val="2"/>
      </rPr>
      <t xml:space="preserve"> </t>
    </r>
    <r>
      <rPr>
        <b/>
        <sz val="10"/>
        <rFont val="Arial"/>
        <family val="2"/>
      </rPr>
      <t>the</t>
    </r>
    <r>
      <rPr>
        <sz val="10"/>
        <rFont val="Calibri"/>
        <family val="2"/>
      </rPr>
      <t xml:space="preserve"> </t>
    </r>
    <r>
      <rPr>
        <b/>
        <sz val="10"/>
        <rFont val="Arial"/>
        <family val="2"/>
      </rPr>
      <t>Directorate of Measures and Precious Metals</t>
    </r>
  </si>
  <si>
    <t xml:space="preserve">Technological process simulation and estimation services </t>
  </si>
  <si>
    <r>
      <rPr>
        <b/>
        <sz val="10"/>
        <rFont val="Arial"/>
        <family val="2"/>
      </rPr>
      <t>Testing and inspections - other</t>
    </r>
  </si>
  <si>
    <r>
      <rPr>
        <b/>
        <sz val="10"/>
        <rFont val="Arial"/>
        <family val="2"/>
      </rPr>
      <t>IT and telecommunications services</t>
    </r>
    <r>
      <rPr>
        <sz val="10"/>
        <rFont val="Calibri"/>
        <family val="2"/>
      </rPr>
      <t xml:space="preserve"> </t>
    </r>
  </si>
  <si>
    <t>Software implementation</t>
  </si>
  <si>
    <t>IT maintenance - hardware and software</t>
  </si>
  <si>
    <t>Maintenance of printers and scanners</t>
  </si>
  <si>
    <t>Maintenance of IT accessories</t>
  </si>
  <si>
    <t>Server maintenance</t>
  </si>
  <si>
    <t>Software maintenance</t>
  </si>
  <si>
    <t>Maintenance of specialized equipment</t>
  </si>
  <si>
    <t>IT support</t>
  </si>
  <si>
    <t>Maintenance of fiscal equipment at PS</t>
  </si>
  <si>
    <t xml:space="preserve">Maintenance of communications equipment </t>
  </si>
  <si>
    <t>ICT certificates and licences</t>
  </si>
  <si>
    <t>Maintenance of infrastructure and communication network</t>
  </si>
  <si>
    <t>Maintenance of telephone switchboards and devices</t>
  </si>
  <si>
    <t>Services of technical inspection of radio stations</t>
  </si>
  <si>
    <t>Maintenance of process video surveillance systems</t>
  </si>
  <si>
    <t>Internet, mobile and fixed telephony, connections, e-banking, web hosting</t>
  </si>
  <si>
    <t>SAP maintenance services</t>
  </si>
  <si>
    <t>Satellite link services</t>
  </si>
  <si>
    <t xml:space="preserve">Non-production services - other </t>
  </si>
  <si>
    <t>Marketing services - Branding</t>
  </si>
  <si>
    <t>Marketing services - Consulting</t>
  </si>
  <si>
    <t>Marketing services - Advertising</t>
  </si>
  <si>
    <t>Marketing services - Press clipping and press tour advertising</t>
  </si>
  <si>
    <t>Marketing services - Printing services</t>
  </si>
  <si>
    <t>Marketing services - Corporate marketing</t>
  </si>
  <si>
    <t>Accounting audit services</t>
  </si>
  <si>
    <t>Procurement of standards</t>
  </si>
  <si>
    <t xml:space="preserve">Facility cleaning services </t>
  </si>
  <si>
    <t>Communal services</t>
  </si>
  <si>
    <t>Translation services</t>
  </si>
  <si>
    <t>Banking services</t>
  </si>
  <si>
    <t>Attending domestic and international seminars and conferences, fairs</t>
  </si>
  <si>
    <t>Legal and attorney's services, notary services</t>
  </si>
  <si>
    <t>Services of organising ceremonies, events and team building activities</t>
  </si>
  <si>
    <t>Monitoring services</t>
  </si>
  <si>
    <t>Venue leasing</t>
  </si>
  <si>
    <t xml:space="preserve">Office space leasing </t>
  </si>
  <si>
    <t xml:space="preserve">Services of database usage </t>
  </si>
  <si>
    <t>Food safety and sanitation controls at facilities</t>
  </si>
  <si>
    <t>Services - mystery shopper</t>
  </si>
  <si>
    <t>Company card processing</t>
  </si>
  <si>
    <t>Bank card processing</t>
  </si>
  <si>
    <t>Marketing services - Branding PRO</t>
  </si>
  <si>
    <t>Marketing services - Consulting PRO</t>
  </si>
  <si>
    <t>Marketing services - Advertising PRO</t>
  </si>
  <si>
    <t>Marketing services - Printing services PRO</t>
  </si>
  <si>
    <t>Marketing services - Corporate marketing PRO</t>
  </si>
  <si>
    <t>Food safety and sanitation controls at facilities PRO</t>
  </si>
  <si>
    <t>Services - mystery shopper PRO</t>
  </si>
  <si>
    <t>Postal and parcel services - DHL</t>
  </si>
  <si>
    <t>Опис таксономије</t>
  </si>
  <si>
    <t>ПРОИЗВОДНЕ УСЛУГЕ</t>
  </si>
  <si>
    <t>Услуге сеизмичких истраживања</t>
  </si>
  <si>
    <t>Сеизмичко испитивање 2Д</t>
  </si>
  <si>
    <t>Обрада и интерпрет.подат.сеизм.истраж.</t>
  </si>
  <si>
    <t>Услуга супервизије терен.сеиз.испитивањ</t>
  </si>
  <si>
    <t>Остале услуге-сеизмичка истраживања</t>
  </si>
  <si>
    <t>Бушење</t>
  </si>
  <si>
    <t>Пројек.истраз.радови прил.буш/рекон.буш.</t>
  </si>
  <si>
    <t>Бушење бушотина кључ у руке</t>
  </si>
  <si>
    <t>Бушење бушотина по дневној стопи</t>
  </si>
  <si>
    <t>Услуга диригованог бушења</t>
  </si>
  <si>
    <t>Остале услуге-бушење</t>
  </si>
  <si>
    <t>Остале услуге-ремонт бушотина</t>
  </si>
  <si>
    <t>Услуге сервиса приликом бушења, текућег и капиталног ремонта</t>
  </si>
  <si>
    <t>Услуге хидрауличног фрактурирања</t>
  </si>
  <si>
    <t>Услуге језгровања</t>
  </si>
  <si>
    <t>Услуге лабораторијске анализе језгра</t>
  </si>
  <si>
    <t>Услуге цементације</t>
  </si>
  <si>
    <t>Услуге фулида приликом бушења</t>
  </si>
  <si>
    <t>Услуге елекро-карот.мер.ЦХЛ, ОХЛ, ЛWД, МWД</t>
  </si>
  <si>
    <t>Услуга геолоске лабораторије</t>
  </si>
  <si>
    <t>Услуге транспорта и збрињ.отпад.флуида</t>
  </si>
  <si>
    <t>Услуге Савитљивог тубинга</t>
  </si>
  <si>
    <t>Услуге Азотног постројења</t>
  </si>
  <si>
    <t>Услуге Киселинске обраде/хем.обраде буш.</t>
  </si>
  <si>
    <t>Услуге Хидро-динамичких мерења</t>
  </si>
  <si>
    <t>Услуге Цасинг рунинг анд Тубинг</t>
  </si>
  <si>
    <t>Услуге изнајмиљивања опреме</t>
  </si>
  <si>
    <t>Услуге перфорације</t>
  </si>
  <si>
    <t>Пацкер сервис</t>
  </si>
  <si>
    <t>Услуге снабдевања техничком водом</t>
  </si>
  <si>
    <t>Услуге снабдевања погонским горивом</t>
  </si>
  <si>
    <t>Услуге гравел пацк операција</t>
  </si>
  <si>
    <t>Остале услуге прил.буш./тек./капит.рем.</t>
  </si>
  <si>
    <t>Услуге конзервације и ликвид.бушотина</t>
  </si>
  <si>
    <t>Тех.струч.надзор прил.буш.и.ремонта</t>
  </si>
  <si>
    <t xml:space="preserve">ИЗГРАДЊА  </t>
  </si>
  <si>
    <t xml:space="preserve">Пројектноистраживачки радови </t>
  </si>
  <si>
    <t>Израда студија о изводљивости</t>
  </si>
  <si>
    <t>Општи грађ.рад./земљ.армир.бето.инст.р</t>
  </si>
  <si>
    <t>Изградња локац./приступ.путева за буш.</t>
  </si>
  <si>
    <t>Изградња, Тот.Делим.Рекон.Објек./Осим станица за снабдевање горивом</t>
  </si>
  <si>
    <t>Изград./рекон.админ.обј. за соц.сврхе</t>
  </si>
  <si>
    <t>Изград./рекон.сист.комун./сист.тех.заст.</t>
  </si>
  <si>
    <t>Изград./рекон./обј.електро-енерг.сект.</t>
  </si>
  <si>
    <t>Изградња и реконструкција цевовода</t>
  </si>
  <si>
    <t>Усл.изг.кључ у руке</t>
  </si>
  <si>
    <t>Услуге тех.струч.надзора изградње</t>
  </si>
  <si>
    <t>Прет.истраз.рад/Акти о проц.риз/план.ЗОП</t>
  </si>
  <si>
    <t>Исход.док.за изг.обј.према закон.актима</t>
  </si>
  <si>
    <t>Тех.конт.прој/КК/тех.прег/прој.извед.обј</t>
  </si>
  <si>
    <t>ОДРЖАВАЊЕ</t>
  </si>
  <si>
    <t>Општи радови одржавања опреме</t>
  </si>
  <si>
    <t>Монтажа и демонтажа челичних скела</t>
  </si>
  <si>
    <t>Антикорозивна застита</t>
  </si>
  <si>
    <t>Машинско монтажни радови</t>
  </si>
  <si>
    <t>Хидроизол.рад./КО рад./цевов./подливање</t>
  </si>
  <si>
    <t>Радови на цевоводима (полиетиленски)</t>
  </si>
  <si>
    <t>Термичка обрада матер.и хемијска заштита</t>
  </si>
  <si>
    <t>Одржавање система катодне застите</t>
  </si>
  <si>
    <t>Одрзавање и Сервисирање Процесне Опреме</t>
  </si>
  <si>
    <t>Одрз гасне и когенер елект.до 10 МW</t>
  </si>
  <si>
    <t>Покретни суд/резер./аутоцис./ремонт/прег</t>
  </si>
  <si>
    <t>Одржавање и ремонт железн.вагон цистер.</t>
  </si>
  <si>
    <t>Услуге сервисирања гас.рампи/горионика</t>
  </si>
  <si>
    <t>Одржавање расхладних система и комора</t>
  </si>
  <si>
    <t>Остала одрж.и сервис.процесне опреме</t>
  </si>
  <si>
    <t>Одрзавање Електро Опреме</t>
  </si>
  <si>
    <t>Ревиз/серв/одрз.на трафо стан/далек.</t>
  </si>
  <si>
    <t>Генерал.ремонт свих врста мотора/агрег.</t>
  </si>
  <si>
    <t>Одржавања електро опреме</t>
  </si>
  <si>
    <t>Одржавање Ротационе Опреме</t>
  </si>
  <si>
    <t>Пумпе за ТНГ/одрз./прегледи/сервисирање</t>
  </si>
  <si>
    <t>Пумпни аутомати/одрз./ремонт/еталон.</t>
  </si>
  <si>
    <t>Одржавање и ремонт компресор.станица</t>
  </si>
  <si>
    <t>Репарација вентила, славина и засуна</t>
  </si>
  <si>
    <t>Одржавања остале ротационе опреме</t>
  </si>
  <si>
    <t>Одрз.Мерно-РегулационеИ Инструме.Опреме</t>
  </si>
  <si>
    <t>Одрж.уп.сист.ДЦС, ПЛЦ, СЦАДА/проц.анализ.</t>
  </si>
  <si>
    <t>Извођење инструменталних радова</t>
  </si>
  <si>
    <t>Остала одрж.мернорег.и инст.опреме</t>
  </si>
  <si>
    <t>Одржавање Опреме За Бушотинске Радове</t>
  </si>
  <si>
    <t>Одрж.сигур.опреме (БОП,еруп.уређаји)</t>
  </si>
  <si>
    <t>Одрж.и серв.машина за спец.опрације</t>
  </si>
  <si>
    <t>Остала одрж.опреме за бушотинске радове</t>
  </si>
  <si>
    <t>Техничко Одржавање/Осим станица за снабдевање горивом</t>
  </si>
  <si>
    <t>Техничко одржавање магацинског простора</t>
  </si>
  <si>
    <t>Тех.одрж.посуда под прит.и ТНГ рез.</t>
  </si>
  <si>
    <t>Техничко одржавање-остало</t>
  </si>
  <si>
    <t>Чишћења И Одмашћивања</t>
  </si>
  <si>
    <t>Мех.чис.вод./рез/баз/сеп/дим/наф/гас.буш</t>
  </si>
  <si>
    <t>Чисћење и одмашћивање индустриј.подова</t>
  </si>
  <si>
    <t>Чисћење канала централне климе</t>
  </si>
  <si>
    <t>Чисћења и одмашћивања-остало</t>
  </si>
  <si>
    <t>Одржавање Објеката И Површина</t>
  </si>
  <si>
    <t>Одржавање стовариста</t>
  </si>
  <si>
    <t>Одрж.осталих објек.(грађ.мас.терм.елек.</t>
  </si>
  <si>
    <t>Одржавање периферне опреме</t>
  </si>
  <si>
    <t>Дезинфекција/дезинсекција/дератизација</t>
  </si>
  <si>
    <t>Одржавање повр./хем.трет.кор./кос.трав</t>
  </si>
  <si>
    <t>Одрж.површ/хем.кор/кос.траве админ.обј.</t>
  </si>
  <si>
    <t>Геодетски радови</t>
  </si>
  <si>
    <t xml:space="preserve">Одржавање индустријског колосека </t>
  </si>
  <si>
    <t>Услуге одржавања пог.пијаће воде Јазак</t>
  </si>
  <si>
    <t>УСЛУГЕ РАЗВОЈА МАЛОПРОДАЈНЕ МРЕЖЕ</t>
  </si>
  <si>
    <t xml:space="preserve">Ангажовање стручног надзора </t>
  </si>
  <si>
    <t>Прикупљ./транс.пазара са малопрод.објек</t>
  </si>
  <si>
    <t>Техничко одржавање бензинских станица</t>
  </si>
  <si>
    <t>Мониторинг стања животне средине на станица за снабдевање горивом</t>
  </si>
  <si>
    <t>Услуге развоја малопродајне мреже/остало</t>
  </si>
  <si>
    <t>ЕКОЛОГИЈА И БЕЗБЕДНОСТ НА РАДУ</t>
  </si>
  <si>
    <t>Анализа Ваздуха</t>
  </si>
  <si>
    <t>Анализа И Обрада Вода</t>
  </si>
  <si>
    <t>Мерење квалитета и анализа отпадних вод</t>
  </si>
  <si>
    <t>Обрада отпадних вода</t>
  </si>
  <si>
    <t>Одрзавање тока река и реаг.у акцид.сит.</t>
  </si>
  <si>
    <t>Привремено и Трајно Збрињавање Отпада</t>
  </si>
  <si>
    <t>Збрињавање историсјког отпада и рекултивација локације</t>
  </si>
  <si>
    <t>Збрињавање зауљене земље и талога</t>
  </si>
  <si>
    <t>Услуга преуз.и збрињ.равнотеж.катал.</t>
  </si>
  <si>
    <t>Услуге ремедијације земљишта</t>
  </si>
  <si>
    <t>Услуга збрињавања истрос.сумпор.киселн</t>
  </si>
  <si>
    <t>Усл.исп.рад.окол.и БЗНР/зим.и лет.мер.</t>
  </si>
  <si>
    <t>Екологија и безбедност на раду-остало</t>
  </si>
  <si>
    <t>ТРАНСПОРТ И ЛОГИСТИКА</t>
  </si>
  <si>
    <t>Друмски Транспорт</t>
  </si>
  <si>
    <t>Друм.транспорт сирове нафте/домаће трз.</t>
  </si>
  <si>
    <t xml:space="preserve">Друмски транспорт деривата нафте - бела роба </t>
  </si>
  <si>
    <t xml:space="preserve">Друмски транспорт деривата нафте - црна роба </t>
  </si>
  <si>
    <t xml:space="preserve">Друмски транспорт  - ТНГ </t>
  </si>
  <si>
    <t>Друмски транспорт камионски превоз паковане робе</t>
  </si>
  <si>
    <t>Желез.транспорт дерив.нафте/домаће трз.</t>
  </si>
  <si>
    <t>Међунар.желез.трансп.сир.наф/дерив/полу</t>
  </si>
  <si>
    <t>Међунар.речни трансп.дерив.нафте/полупр</t>
  </si>
  <si>
    <t>Ваздушни транспорт/опр./матер./постр.</t>
  </si>
  <si>
    <t>Сервисирање Возила</t>
  </si>
  <si>
    <t>Контрол.прег.и сервис локом.и локотракт.</t>
  </si>
  <si>
    <t>Мониторинг транспортних средства (ГПС)</t>
  </si>
  <si>
    <t>Услуге тахографа</t>
  </si>
  <si>
    <t>Транспорт-остало</t>
  </si>
  <si>
    <t>РАДНА СНАГА</t>
  </si>
  <si>
    <t>Редовни Прегледи Радне Снаге</t>
  </si>
  <si>
    <t>Санит.периоди претходни лекар.прег.</t>
  </si>
  <si>
    <t>Специјалистички прегледи</t>
  </si>
  <si>
    <t>Здрав.усл/лек.прегледи(сист.спец.ванр.)</t>
  </si>
  <si>
    <t>ХР усл.обука,струч.усаврс.селекц.осигур.</t>
  </si>
  <si>
    <t>АНГАЖОВАЊЕ РЕСУРСА ТРЕЋИХ ЛИЦА</t>
  </si>
  <si>
    <t>Изнајмљивање (ЕСП) пумпи</t>
  </si>
  <si>
    <t>Одржавање (ЕСП) пумпи</t>
  </si>
  <si>
    <t>Изнајмљивање спец.машина/опреме/пловила</t>
  </si>
  <si>
    <t>Изнајмљивање радних машина са услугом руковања</t>
  </si>
  <si>
    <t>Ангажовање Радне Снаге</t>
  </si>
  <si>
    <t>Услуге физичко-техничког обезбеђења</t>
  </si>
  <si>
    <t>Услуге обављања прив.и/или повр.послов</t>
  </si>
  <si>
    <t>Усл.анг.рад.снаге у услуж.орг./инт.пот.</t>
  </si>
  <si>
    <t>Ангаз.радне снаге/машиновође/маневристи</t>
  </si>
  <si>
    <t>Услуге анагажовања ватрогасних радника</t>
  </si>
  <si>
    <t>Ангажовање радне снаге-остало</t>
  </si>
  <si>
    <t>Оутсорсинг решења</t>
  </si>
  <si>
    <t>Оутсорсинг штампе</t>
  </si>
  <si>
    <t>Оутсорсинг корисничких ИТ решења</t>
  </si>
  <si>
    <t>Консултантске Услуге</t>
  </si>
  <si>
    <t>Ангаж.консулт.фин.порез,рачун.ИТ</t>
  </si>
  <si>
    <t>Ангаж.консулт.страт.набавке,бенцхмаркинг</t>
  </si>
  <si>
    <t>ИСПИТИВАЊА И ПРЕГЛЕДИ</t>
  </si>
  <si>
    <t>Лаб.испитивање методама без разарања И</t>
  </si>
  <si>
    <t>Конт.орган./нко КК сир.нафте/деривата</t>
  </si>
  <si>
    <t>Остала лаборат.испитивања и анализе</t>
  </si>
  <si>
    <t>Механичко и Технолошко Испитивање МТР</t>
  </si>
  <si>
    <t>Преглед/испитивање опреме под притиском</t>
  </si>
  <si>
    <t>Прег.и серв.стаб.сис.за дој.поз./гас.инс</t>
  </si>
  <si>
    <t>Испитивања вентила сигурности</t>
  </si>
  <si>
    <t>Сервис прег.одрж.сред.зас.ПП/ЛЗС/КЗС/ХСЕ</t>
  </si>
  <si>
    <t>Баждарење/еталонирање/преглед лаб.опре</t>
  </si>
  <si>
    <t>Калиб.резер.обр.мерила/мер.инст.за гас</t>
  </si>
  <si>
    <t>Преглед сервис./калиб.изолац.апарата</t>
  </si>
  <si>
    <t>Услуге одрз./калиб.сист.гасне детекције</t>
  </si>
  <si>
    <t>Ремонт и баждарење вентила</t>
  </si>
  <si>
    <t>Сервисирање и баждарење мерача протока</t>
  </si>
  <si>
    <t>Сертификација за систем РЕАЦХ</t>
  </si>
  <si>
    <t>Акредит.надзор тел/усагл.лаб.конт.тела</t>
  </si>
  <si>
    <t>Енергет.испитивања на електро опреми</t>
  </si>
  <si>
    <t>Услуге Дирекције за мере и драгоц.метале</t>
  </si>
  <si>
    <t>Услуге симулација и прорачуни техн.проц.</t>
  </si>
  <si>
    <t>Испитивања и прегледи-остало</t>
  </si>
  <si>
    <t>ИТ И ТЕЛЕКОМУНИКАЦИОНЕ УСЛУГЕ</t>
  </si>
  <si>
    <t>Одржавање ИТ опреме/хардвера и софтевера</t>
  </si>
  <si>
    <t>Одржавање фискалне опреме на станица за снабдевање горивом</t>
  </si>
  <si>
    <t>Сертификати и лиценце за ИЦТ</t>
  </si>
  <si>
    <t>Одржавање инфраструк.и комуникац.мрезе</t>
  </si>
  <si>
    <t>Одржавање телефонских централа и апарат</t>
  </si>
  <si>
    <t>Одржавање система проц.видео надзора</t>
  </si>
  <si>
    <t>Интерн.моб.фикс.тел.везе,е-банк.wеб хост</t>
  </si>
  <si>
    <t>Услуге одржавања САП система</t>
  </si>
  <si>
    <t>НЕПРОИЗВОДНЕ УСЛУГЕ-ОСТАЛО</t>
  </si>
  <si>
    <t>Маркетиншке услуге-Брендирање</t>
  </si>
  <si>
    <t>Маркетиншке услуге-Саветовање</t>
  </si>
  <si>
    <t>Маркетиншке услуге-Оглашавање</t>
  </si>
  <si>
    <t>Маркетиншке услуге-Услуге стампе</t>
  </si>
  <si>
    <t>Маркетиншке услуге/Корпорат.маркетинг</t>
  </si>
  <si>
    <t>Услуге рачуноводствене ревизије</t>
  </si>
  <si>
    <t>Услуге превођења</t>
  </si>
  <si>
    <t>Учесшће на семин./конф./сајм.у земљи/ино</t>
  </si>
  <si>
    <t>Правне и адвокатске услуге/у.јавног бележника</t>
  </si>
  <si>
    <t>Услуге орган.свечаности/догађ./тимбилд.</t>
  </si>
  <si>
    <t>Услуге мониторинга</t>
  </si>
  <si>
    <t>Услуге закупа простора за догађаје</t>
  </si>
  <si>
    <t>Услуге закупа пословног простора</t>
  </si>
  <si>
    <t>Услуге коришћења података (база)</t>
  </si>
  <si>
    <t>Контрола здрав.испр.намир.и санит.у обј.</t>
  </si>
  <si>
    <t>Маркетиншке услуге-Услуге штампе</t>
  </si>
  <si>
    <t>ПТТ услуге, услуге слања пошиљки-ДХЛ</t>
  </si>
  <si>
    <t>Taxonomy Description</t>
  </si>
  <si>
    <t>PRODUCTION SERVICES</t>
  </si>
  <si>
    <t>2D seismic survey</t>
  </si>
  <si>
    <t xml:space="preserve">Lease of seismic equipment </t>
  </si>
  <si>
    <t>Drilling</t>
  </si>
  <si>
    <t>Design and survey works for drilling/well reconstruction</t>
  </si>
  <si>
    <t>Turnkey drilling</t>
  </si>
  <si>
    <t>Day rate drilling</t>
  </si>
  <si>
    <t>Drilling fluid services</t>
  </si>
  <si>
    <t>Services of acid treatment/chemical treatment of well</t>
  </si>
  <si>
    <t>Perforation services</t>
  </si>
  <si>
    <t>Other services while drilling/well servicing/major workover</t>
  </si>
  <si>
    <t>Engineering supervision while drilling and workover</t>
  </si>
  <si>
    <r>
      <rPr>
        <b/>
        <sz val="10"/>
        <rFont val="Arial"/>
        <family val="2"/>
      </rPr>
      <t>CONSTRUCTION</t>
    </r>
    <r>
      <rPr>
        <sz val="10"/>
        <rFont val="Calibri"/>
        <family val="2"/>
      </rPr>
      <t xml:space="preserve">  </t>
    </r>
  </si>
  <si>
    <t>General construction works/earthworks, reinforcing works, concrete works, installation works</t>
  </si>
  <si>
    <t>Construction of wellsite/wellsite access roads</t>
  </si>
  <si>
    <t>Construction, total and partial reconstruction of facilities/except PS</t>
  </si>
  <si>
    <t>Storage facilities</t>
  </si>
  <si>
    <t>Construction/reconstruction of administrative buildings for social purposes</t>
  </si>
  <si>
    <t>Construction/reconstruction of communication/technical security systems</t>
  </si>
  <si>
    <t>Construction/reconstruction/power facilities</t>
  </si>
  <si>
    <t>Turnkey construction services</t>
  </si>
  <si>
    <t xml:space="preserve">Services of engineering supervision for construction in construction </t>
  </si>
  <si>
    <t>Services of engineering supervision for construction for administrative facilities</t>
  </si>
  <si>
    <t>Pre-project works/risk assessment documents/FS plans</t>
  </si>
  <si>
    <t xml:space="preserve">Permitting for statutory construction documents </t>
  </si>
  <si>
    <t>Technical control of projects/QC/technical inspection/as-built design</t>
  </si>
  <si>
    <t>MAINTENANCE</t>
  </si>
  <si>
    <t>Corrosion protection</t>
  </si>
  <si>
    <t>Mechanical assembly</t>
  </si>
  <si>
    <t>Waterproofing/excavation/pipelines/grouting</t>
  </si>
  <si>
    <t xml:space="preserve">Process equipment </t>
  </si>
  <si>
    <t>Mobile vessel/tank/tanker/repair/inspection</t>
  </si>
  <si>
    <t>Inspection/servicing/maintenance of substations/transmission lines</t>
  </si>
  <si>
    <t>Repair of electric motors</t>
  </si>
  <si>
    <t>Complete overhaul of all types of engines/generators</t>
  </si>
  <si>
    <t>Maintenance of other equipment/devices/batteries</t>
  </si>
  <si>
    <t xml:space="preserve">LPG pumps/maintenance/inspections/servicing </t>
  </si>
  <si>
    <t>Fuel dispensers/maintenance/repair/calibration</t>
  </si>
  <si>
    <t>Compressor station maintenance and repair</t>
  </si>
  <si>
    <t>Maintenance of measurement and regulation instruments</t>
  </si>
  <si>
    <t>Maintenance of DCS, PLC, SCADA/process analysers</t>
  </si>
  <si>
    <t>Instrumentation works</t>
  </si>
  <si>
    <r>
      <rPr>
        <b/>
        <sz val="10"/>
        <rFont val="Arial"/>
        <family val="2"/>
      </rPr>
      <t xml:space="preserve">Maintenance of well services equipment </t>
    </r>
  </si>
  <si>
    <t>Maintenance of safety equipment (BOP, Christmas trees)</t>
  </si>
  <si>
    <t xml:space="preserve">Maintenance and servicing of special operations machines </t>
  </si>
  <si>
    <t>Technical maintenance/except PS</t>
  </si>
  <si>
    <t>Technical maintenance-other</t>
  </si>
  <si>
    <t xml:space="preserve">Cleaning and degreasing </t>
  </si>
  <si>
    <t>Mechanical cleaning of water intakes/tanks/separators/oil/gas wells</t>
  </si>
  <si>
    <t xml:space="preserve">Chemical cleaning of tanks/pipelines/heat exchangers and equipment </t>
  </si>
  <si>
    <t xml:space="preserve">Cleaning and degreasing-other </t>
  </si>
  <si>
    <t>Maintenance of other facilities (construction, mechanical, thermal, electrical)</t>
  </si>
  <si>
    <t>Maintenance of peripheral equipment</t>
  </si>
  <si>
    <t>Pest disinfection services</t>
  </si>
  <si>
    <t>Landscape maintenance/chemical treatment of weed/mowing</t>
  </si>
  <si>
    <t>Landscape maintenance/chemical treatment of weed/mowing at administrative facilities</t>
  </si>
  <si>
    <r>
      <rPr>
        <b/>
        <sz val="10"/>
        <rFont val="Arial"/>
        <family val="2"/>
      </rPr>
      <t>Jazak</t>
    </r>
    <r>
      <rPr>
        <sz val="10"/>
        <rFont val="Calibri"/>
        <family val="2"/>
      </rPr>
      <t xml:space="preserve"> </t>
    </r>
    <r>
      <rPr>
        <b/>
        <sz val="10"/>
        <rFont val="Arial"/>
        <family val="2"/>
      </rPr>
      <t>Potable Water Production Unit maintenance services</t>
    </r>
  </si>
  <si>
    <t>RETAIL NETWORK DEVELOPMENT SERVICES</t>
  </si>
  <si>
    <t>Construction/total and partial reconstruction of PS</t>
  </si>
  <si>
    <t>Collection/transportation of takings at retail facilities</t>
  </si>
  <si>
    <t>Retail network development services/other</t>
  </si>
  <si>
    <t>ENVIRONMENTAL PROTECTION AND OCCUPATIONAL SAFETY</t>
  </si>
  <si>
    <t>Air quality analysis</t>
  </si>
  <si>
    <t>Waste water treatment</t>
  </si>
  <si>
    <r>
      <rPr>
        <b/>
        <sz val="10"/>
        <rFont val="Arial"/>
        <family val="2"/>
      </rPr>
      <t xml:space="preserve">Temporary storage and permanent disposal of waste </t>
    </r>
  </si>
  <si>
    <t xml:space="preserve">Hazardous waste classification </t>
  </si>
  <si>
    <t xml:space="preserve">Historical waste treatment services </t>
  </si>
  <si>
    <t xml:space="preserve">Oily soil/sludge treatment services </t>
  </si>
  <si>
    <t>Soil remediation services</t>
  </si>
  <si>
    <t>Workplace conditions and safety testing services/winter and summer reading</t>
  </si>
  <si>
    <t>Environmental Protection and Occupational Safety-Other</t>
  </si>
  <si>
    <t>TRANSPORTATION AND LOGISTICS</t>
  </si>
  <si>
    <t>Crude oil transportation by road/domestic market</t>
  </si>
  <si>
    <t>Road carriage/transport/distribution/part-load goods</t>
  </si>
  <si>
    <t>Petroleum product transport by rail/domestic market</t>
  </si>
  <si>
    <t xml:space="preserve">International rail transport of crude oil/petroleum products/semi-finished products </t>
  </si>
  <si>
    <t>International river transport of petroleum products/semi-finished products</t>
  </si>
  <si>
    <t>Air transport/equipment/materials/units</t>
  </si>
  <si>
    <r>
      <rPr>
        <b/>
        <sz val="10"/>
        <rFont val="Arial"/>
        <family val="2"/>
      </rPr>
      <t xml:space="preserve">Freight forwarding services for customs clearance </t>
    </r>
  </si>
  <si>
    <t xml:space="preserve">Freight vehicle service </t>
  </si>
  <si>
    <t xml:space="preserve">Trailer and semi-trailer service </t>
  </si>
  <si>
    <t xml:space="preserve">Passenger vehicle service </t>
  </si>
  <si>
    <t xml:space="preserve">Vessel service </t>
  </si>
  <si>
    <t xml:space="preserve">Heavy equipment service </t>
  </si>
  <si>
    <r>
      <rPr>
        <b/>
        <sz val="10"/>
        <rFont val="Arial"/>
        <family val="2"/>
      </rPr>
      <t xml:space="preserve">ADR for vehicles and drivers </t>
    </r>
  </si>
  <si>
    <r>
      <rPr>
        <b/>
        <sz val="10"/>
        <rFont val="Arial"/>
        <family val="2"/>
      </rPr>
      <t xml:space="preserve">Tyre weld  </t>
    </r>
  </si>
  <si>
    <r>
      <rPr>
        <b/>
        <sz val="10"/>
        <rFont val="Arial"/>
        <family val="2"/>
      </rPr>
      <t xml:space="preserve">Technical inspection and registration of vehicles </t>
    </r>
  </si>
  <si>
    <r>
      <rPr>
        <b/>
        <sz val="10"/>
        <rFont val="Arial"/>
        <family val="2"/>
      </rPr>
      <t>Carrier monitoring (GPS)</t>
    </r>
  </si>
  <si>
    <r>
      <rPr>
        <b/>
        <sz val="10"/>
        <rFont val="Arial"/>
        <family val="2"/>
      </rPr>
      <t xml:space="preserve">Tachograph services </t>
    </r>
  </si>
  <si>
    <r>
      <rPr>
        <b/>
        <sz val="10"/>
        <rFont val="Arial"/>
        <family val="2"/>
      </rPr>
      <t xml:space="preserve">Carrier monitoring (GPS) </t>
    </r>
  </si>
  <si>
    <r>
      <rPr>
        <b/>
        <sz val="10"/>
        <rFont val="Arial"/>
        <family val="2"/>
      </rPr>
      <t xml:space="preserve">Tachograph services  </t>
    </r>
  </si>
  <si>
    <t>PERSONNEL</t>
  </si>
  <si>
    <t>Health care services/health checks (general, specialist, additional)</t>
  </si>
  <si>
    <t xml:space="preserve">Staff education  </t>
  </si>
  <si>
    <t>HR services, training, professional development, personnel selection, insurance</t>
  </si>
  <si>
    <t xml:space="preserve">Food and accommodation for employees </t>
  </si>
  <si>
    <r>
      <rPr>
        <b/>
        <sz val="10"/>
        <rFont val="Arial"/>
        <family val="2"/>
      </rPr>
      <t xml:space="preserve">Transportation of employees </t>
    </r>
  </si>
  <si>
    <r>
      <rPr>
        <b/>
        <sz val="10"/>
        <rFont val="Arial"/>
        <family val="2"/>
      </rPr>
      <t xml:space="preserve">Accommodation and transportation during business travel </t>
    </r>
  </si>
  <si>
    <t>CONTRACTING FOR RESOURCES WITH THIRD PARTIES</t>
  </si>
  <si>
    <t xml:space="preserve">Contracting for equipment </t>
  </si>
  <si>
    <t xml:space="preserve">Renting of (ESP) pumps </t>
  </si>
  <si>
    <t xml:space="preserve">Maintenance of (ESP) pumps </t>
  </si>
  <si>
    <t xml:space="preserve">Renting of special machines/equipment/vessels </t>
  </si>
  <si>
    <t xml:space="preserve">Vehicle rent </t>
  </si>
  <si>
    <t>Rental of working machines with handling service</t>
  </si>
  <si>
    <t xml:space="preserve">Physical and technical security services </t>
  </si>
  <si>
    <t>Engagement on a fixed term/ongoing basis</t>
  </si>
  <si>
    <t>Engagement of services/train operators/shunters</t>
  </si>
  <si>
    <t xml:space="preserve">Labour services - other </t>
  </si>
  <si>
    <r>
      <rPr>
        <b/>
        <sz val="10"/>
        <rFont val="Arial"/>
        <family val="2"/>
      </rPr>
      <t xml:space="preserve">Outsourcing </t>
    </r>
  </si>
  <si>
    <t xml:space="preserve">Outsourcing of printing services </t>
  </si>
  <si>
    <t xml:space="preserve">Outsourcing of IT applications </t>
  </si>
  <si>
    <t>Engagement of consulting services, finances, taxes, accounting, IT</t>
  </si>
  <si>
    <t>Engagement of consulting services, procurement strategies, benchmarking</t>
  </si>
  <si>
    <r>
      <rPr>
        <b/>
        <sz val="10"/>
        <rFont val="Arial"/>
        <family val="2"/>
      </rPr>
      <t xml:space="preserve">Classification of equipment </t>
    </r>
  </si>
  <si>
    <t>TESTING AND INSPECTIONS</t>
  </si>
  <si>
    <t>Non-destructive testing I</t>
  </si>
  <si>
    <t>Control organisations/icb crude oil/product QQ</t>
  </si>
  <si>
    <t xml:space="preserve">Other laboratory tests and analyses </t>
  </si>
  <si>
    <t>Mechanical and technological testing of MTR</t>
  </si>
  <si>
    <t>Dynamic balancing</t>
  </si>
  <si>
    <t>Inspection/testing of pressurised equipment</t>
  </si>
  <si>
    <t>Inspection and servicing of automatic fire alarming systems/gas installations</t>
  </si>
  <si>
    <t>Servicing, inspection and maintenance of safety equipment FP/PPE/HSE</t>
  </si>
  <si>
    <t xml:space="preserve">Servicing, inspection and maintenance of safety equipment FP/PPE/HSE </t>
  </si>
  <si>
    <r>
      <rPr>
        <b/>
        <sz val="10"/>
        <rFont val="Arial"/>
        <family val="2"/>
      </rPr>
      <t xml:space="preserve">Calibration and standardisation </t>
    </r>
  </si>
  <si>
    <t>Calibration/standardisation/inspection of laboratory equipment</t>
  </si>
  <si>
    <t xml:space="preserve">Standardisation of bitumen </t>
  </si>
  <si>
    <t xml:space="preserve">Calibration of working standards </t>
  </si>
  <si>
    <t xml:space="preserve">Calibration of CEMS </t>
  </si>
  <si>
    <t xml:space="preserve">Standardisation of measuring tapes </t>
  </si>
  <si>
    <t xml:space="preserve">Standardisation of thermometers </t>
  </si>
  <si>
    <t xml:space="preserve">Tank calibration </t>
  </si>
  <si>
    <t xml:space="preserve">Calibration of tanks, meters/gas meters </t>
  </si>
  <si>
    <t>Inspection, servicing/calibration of breathing apparatuses</t>
  </si>
  <si>
    <t>Gas detection system maintenance/calibration services</t>
  </si>
  <si>
    <t xml:space="preserve">Flow meter servicing and calibration </t>
  </si>
  <si>
    <t>Testing and certification of measurement systems</t>
  </si>
  <si>
    <t xml:space="preserve">Ex-proof equipment recertification </t>
  </si>
  <si>
    <t xml:space="preserve">Measuring system certification </t>
  </si>
  <si>
    <t>Energy audit of electrical equipment</t>
  </si>
  <si>
    <t xml:space="preserve">Services of the Directorate of Measures and Precious Metals </t>
  </si>
  <si>
    <r>
      <rPr>
        <b/>
        <sz val="10"/>
        <rFont val="Arial"/>
        <family val="2"/>
      </rPr>
      <t xml:space="preserve">Testing and inspections - other </t>
    </r>
  </si>
  <si>
    <t>IT AND TELECOMMUNICATIONS SERVICES</t>
  </si>
  <si>
    <t>IT maintenance/hardware and software</t>
  </si>
  <si>
    <t xml:space="preserve">Maintenance of fiscal equipment at PS </t>
  </si>
  <si>
    <t xml:space="preserve">Maintenance of telephone switchboards and devices </t>
  </si>
  <si>
    <t xml:space="preserve">Services of technical inspection of radio stations </t>
  </si>
  <si>
    <t>NON-PRODUCTION SERVICES - OTHER</t>
  </si>
  <si>
    <t>Marketing services-Branding</t>
  </si>
  <si>
    <t>Marketing services-Consulting</t>
  </si>
  <si>
    <t>Marketing services-Advertising</t>
  </si>
  <si>
    <t>Marketing services/press clipping/press tour advertising</t>
  </si>
  <si>
    <t>Marketing services-printing services</t>
  </si>
  <si>
    <t>Marketing services/corporate marketing</t>
  </si>
  <si>
    <t xml:space="preserve">Communal services </t>
  </si>
  <si>
    <t>Attending domestic/international seminars/conferences/fairs</t>
  </si>
  <si>
    <t>Legal and attorney's services/notary services</t>
  </si>
  <si>
    <t>Services of organising ceremonies/events/team building activities</t>
  </si>
  <si>
    <t>Office space leasing</t>
  </si>
  <si>
    <t>Services of database usage</t>
  </si>
  <si>
    <t xml:space="preserve">Ниво ризика </t>
  </si>
  <si>
    <t xml:space="preserve">Умерен </t>
  </si>
  <si>
    <t xml:space="preserve">Низак </t>
  </si>
  <si>
    <t>Висок</t>
  </si>
  <si>
    <t>Ниво ризика
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</si>
</sst>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5"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Arial"/>
      <family val="2"/>
      <charset val="238"/>
    </font>
    <font>
      <sz val="8"/>
      <color theme="1"/>
      <name val="Arial"/>
      <family val="2"/>
      <charset val="238"/>
    </font>
    <font>
      <sz val="11"/>
      <color theme="1"/>
      <name val="Arial"/>
      <family val="2"/>
      <charset val="238"/>
    </font>
    <font>
      <sz val="9"/>
      <color theme="1"/>
      <name val="Arial"/>
      <family val="2"/>
      <charset val="238"/>
    </font>
    <font>
      <b/>
      <u/>
      <sz val="10"/>
      <color theme="1"/>
      <name val="Arial"/>
      <family val="2"/>
      <charset val="238"/>
    </font>
    <font>
      <i/>
      <sz val="10"/>
      <color theme="1"/>
      <name val="Arial"/>
      <family val="2"/>
      <charset val="238"/>
    </font>
    <font>
      <i/>
      <sz val="9"/>
      <color theme="1"/>
      <name val="Arial"/>
      <family val="2"/>
      <charset val="238"/>
    </font>
    <font>
      <b/>
      <sz val="11"/>
      <color rgb="FF00B050"/>
      <name val="Calibri"/>
      <family val="2"/>
      <charset val="238"/>
      <scheme val="minor"/>
    </font>
    <font>
      <sz val="11"/>
      <color rgb="FFFF0000"/>
      <name val="Calibri"/>
      <family val="2"/>
      <charset val="238"/>
      <scheme val="minor"/>
    </font>
    <font>
      <b/>
      <sz val="11"/>
      <color rgb="FFFF0000"/>
      <name val="Calibri"/>
      <family val="2"/>
      <charset val="238"/>
      <scheme val="minor"/>
    </font>
    <font>
      <b/>
      <u/>
      <sz val="10"/>
      <color rgb="FFFF0000"/>
      <name val="Arial"/>
      <family val="2"/>
      <charset val="238"/>
    </font>
    <font>
      <sz val="10"/>
      <name val="Arial"/>
      <family val="2"/>
      <charset val="238"/>
    </font>
    <font>
      <sz val="10"/>
      <color theme="0"/>
      <name val="Arial"/>
      <family val="2"/>
      <charset val="238"/>
    </font>
    <font>
      <b/>
      <sz val="10"/>
      <color theme="0"/>
      <name val="Arial"/>
      <family val="2"/>
      <charset val="238"/>
    </font>
    <font>
      <b/>
      <sz val="9"/>
      <color theme="0"/>
      <name val="Arial"/>
      <family val="2"/>
      <charset val="238"/>
    </font>
    <font>
      <i/>
      <sz val="10"/>
      <color theme="0"/>
      <name val="Arial"/>
      <family val="2"/>
      <charset val="238"/>
    </font>
    <font>
      <i/>
      <sz val="9"/>
      <color theme="0"/>
      <name val="Arial"/>
      <family val="2"/>
      <charset val="238"/>
    </font>
    <font>
      <b/>
      <u/>
      <sz val="9"/>
      <color theme="1"/>
      <name val="Arial"/>
      <family val="2"/>
      <charset val="238"/>
    </font>
    <font>
      <b/>
      <sz val="12"/>
      <color theme="1"/>
      <name val="Arial"/>
      <family val="2"/>
      <charset val="238"/>
    </font>
    <font>
      <b/>
      <sz val="10"/>
      <name val="Arial"/>
      <family val="2"/>
      <charset val="238"/>
    </font>
    <font>
      <sz val="11"/>
      <color theme="0"/>
      <name val="Calibri"/>
      <family val="2"/>
      <charset val="238"/>
      <scheme val="minor"/>
    </font>
    <font>
      <i/>
      <sz val="11"/>
      <color theme="0"/>
      <name val="Arial"/>
      <family val="2"/>
      <charset val="238"/>
    </font>
    <font>
      <b/>
      <i/>
      <sz val="9"/>
      <color theme="1"/>
      <name val="Arial"/>
      <family val="2"/>
      <charset val="238"/>
    </font>
    <font>
      <b/>
      <sz val="14"/>
      <color theme="1"/>
      <name val="Arial"/>
      <family val="2"/>
      <charset val="238"/>
    </font>
    <font>
      <sz val="11"/>
      <color theme="0"/>
      <name val="Arial"/>
      <family val="2"/>
      <charset val="238"/>
    </font>
    <font>
      <b/>
      <sz val="14"/>
      <color theme="1"/>
      <name val="Calibri"/>
      <family val="2"/>
      <charset val="238"/>
      <scheme val="minor"/>
    </font>
    <font>
      <b/>
      <sz val="12"/>
      <name val="Arial"/>
      <family val="2"/>
      <charset val="238"/>
    </font>
    <font>
      <b/>
      <sz val="11"/>
      <color theme="1"/>
      <name val="Calibri"/>
      <family val="2"/>
      <charset val="238"/>
      <scheme val="minor"/>
    </font>
    <font>
      <sz val="11"/>
      <color rgb="FF006100"/>
      <name val="Calibri"/>
      <family val="2"/>
      <charset val="238"/>
      <scheme val="minor"/>
    </font>
    <font>
      <i/>
      <sz val="11"/>
      <name val="Arial"/>
      <family val="2"/>
      <charset val="238"/>
    </font>
    <font>
      <sz val="11"/>
      <name val="Arial"/>
      <family val="2"/>
      <charset val="238"/>
    </font>
    <font>
      <b/>
      <sz val="11"/>
      <name val="Arial"/>
      <family val="2"/>
      <charset val="238"/>
    </font>
    <font>
      <b/>
      <sz val="14"/>
      <name val="Arial"/>
      <family val="2"/>
      <charset val="238"/>
    </font>
    <font>
      <sz val="11"/>
      <color rgb="FF9C6500"/>
      <name val="Calibri"/>
      <family val="2"/>
      <charset val="238"/>
      <scheme val="minor"/>
    </font>
    <font>
      <b/>
      <sz val="11"/>
      <color rgb="FFC00000"/>
      <name val="Arial"/>
      <family val="2"/>
      <charset val="238"/>
    </font>
    <font>
      <i/>
      <sz val="10"/>
      <color rgb="FFFF0000"/>
      <name val="Arial"/>
      <family val="2"/>
      <charset val="238"/>
    </font>
    <font>
      <sz val="9"/>
      <color rgb="FF7030A0"/>
      <name val="Arial"/>
      <family val="2"/>
      <charset val="238"/>
    </font>
    <font>
      <b/>
      <sz val="10"/>
      <name val="Arial"/>
      <family val="2"/>
    </font>
    <font>
      <sz val="10"/>
      <name val="Arial"/>
      <family val="2"/>
    </font>
    <font>
      <sz val="10"/>
      <name val="Calibri"/>
      <family val="2"/>
    </font>
    <font>
      <strike/>
      <sz val="10"/>
      <color theme="1"/>
      <name val="Arial"/>
      <family val="2"/>
      <charset val="238"/>
    </font>
    <font>
      <b/>
      <strike/>
      <sz val="10"/>
      <color rgb="FF00B050"/>
      <name val="Arial"/>
      <family val="2"/>
    </font>
  </fonts>
  <fills count="20">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5117038483843"/>
        <bgColor indexed="64"/>
      </patternFill>
    </fill>
    <fill>
      <patternFill patternType="solid">
        <fgColor theme="8" tint="0.599963377788628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31" fillId="12" borderId="0" applyNumberFormat="0" applyBorder="0" applyAlignment="0" applyProtection="0"/>
    <xf numFmtId="0" fontId="36" fillId="13" borderId="0" applyNumberFormat="0" applyBorder="0" applyAlignment="0" applyProtection="0"/>
    <xf numFmtId="0" fontId="31" fillId="12" borderId="0" applyNumberFormat="0" applyBorder="0" applyAlignment="0" applyProtection="0"/>
    <xf numFmtId="0" fontId="36" fillId="13" borderId="0" applyNumberFormat="0" applyBorder="0" applyAlignment="0" applyProtection="0"/>
  </cellStyleXfs>
  <cellXfs count="332">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justify" vertical="center"/>
    </xf>
    <xf numFmtId="0" fontId="3" fillId="0" borderId="0" xfId="0" applyFont="1" applyAlignment="1">
      <alignment vertical="center"/>
    </xf>
    <xf numFmtId="0" fontId="8" fillId="0" borderId="0" xfId="0" applyFont="1" applyAlignment="1">
      <alignment horizontal="center"/>
    </xf>
    <xf numFmtId="0" fontId="0" fillId="0" borderId="0" xfId="0" applyAlignment="1">
      <alignment wrapText="1"/>
    </xf>
    <xf numFmtId="0" fontId="0" fillId="0" borderId="0" xfId="0" applyBorder="1"/>
    <xf numFmtId="0" fontId="11" fillId="0" borderId="0" xfId="0" applyFont="1"/>
    <xf numFmtId="0" fontId="10" fillId="0" borderId="0" xfId="0" applyFont="1" applyAlignment="1">
      <alignment wrapText="1"/>
    </xf>
    <xf numFmtId="0" fontId="12" fillId="0" borderId="0" xfId="0" applyFont="1"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xf numFmtId="0" fontId="4" fillId="0" borderId="0" xfId="0" applyFont="1" applyAlignment="1"/>
    <xf numFmtId="0" fontId="1" fillId="0" borderId="0" xfId="0" applyFont="1" applyBorder="1"/>
    <xf numFmtId="0" fontId="5" fillId="0" borderId="0" xfId="0" applyFont="1"/>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vertical="center" wrapText="1"/>
    </xf>
    <xf numFmtId="0" fontId="2" fillId="0" borderId="1" xfId="0" applyFont="1" applyBorder="1" applyAlignment="1">
      <alignment vertical="center" wrapText="1"/>
    </xf>
    <xf numFmtId="0" fontId="16" fillId="4" borderId="0" xfId="0" applyFont="1" applyFill="1" applyBorder="1" applyAlignment="1">
      <alignment horizontal="left" vertical="center"/>
    </xf>
    <xf numFmtId="0" fontId="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center" wrapText="1"/>
    </xf>
    <xf numFmtId="0" fontId="1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Border="1" applyAlignment="1"/>
    <xf numFmtId="0" fontId="4" fillId="0" borderId="0" xfId="0" applyFont="1" applyBorder="1" applyAlignment="1">
      <alignment horizontal="center" vertical="center"/>
    </xf>
    <xf numFmtId="0" fontId="0" fillId="5" borderId="0" xfId="0" applyFill="1"/>
    <xf numFmtId="0" fontId="9" fillId="3" borderId="1" xfId="0" applyFont="1" applyFill="1" applyBorder="1" applyAlignment="1">
      <alignment horizontal="center" vertical="center" wrapText="1"/>
    </xf>
    <xf numFmtId="0" fontId="0" fillId="0" borderId="0" xfId="0" applyAlignment="1">
      <alignment horizontal="center"/>
    </xf>
    <xf numFmtId="0" fontId="6" fillId="7" borderId="1" xfId="0" applyFont="1" applyFill="1" applyBorder="1" applyAlignment="1">
      <alignment vertical="center" wrapText="1"/>
    </xf>
    <xf numFmtId="0" fontId="6" fillId="8" borderId="1" xfId="0" applyFont="1" applyFill="1" applyBorder="1" applyAlignment="1">
      <alignment horizontal="justify" vertical="center" wrapText="1"/>
    </xf>
    <xf numFmtId="0" fontId="6" fillId="8" borderId="1" xfId="0" applyFont="1" applyFill="1" applyBorder="1" applyAlignment="1">
      <alignment vertical="center" wrapText="1"/>
    </xf>
    <xf numFmtId="0" fontId="1" fillId="0" borderId="1" xfId="0" applyFont="1" applyBorder="1" applyAlignment="1">
      <alignment horizontal="center" vertical="center"/>
    </xf>
    <xf numFmtId="0" fontId="23" fillId="0" borderId="0" xfId="0" applyFont="1"/>
    <xf numFmtId="0" fontId="9" fillId="3" borderId="1" xfId="0" applyFont="1" applyFill="1" applyBorder="1" applyAlignment="1">
      <alignment vertical="center" wrapText="1"/>
    </xf>
    <xf numFmtId="0" fontId="5" fillId="0" borderId="0" xfId="0" applyFont="1" applyBorder="1"/>
    <xf numFmtId="164" fontId="5" fillId="0" borderId="0" xfId="0" applyNumberFormat="1" applyFont="1" applyBorder="1" applyAlignment="1">
      <alignment horizontal="left" vertical="center"/>
    </xf>
    <xf numFmtId="0" fontId="23" fillId="4" borderId="0" xfId="0" applyFont="1" applyFill="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5" fillId="11" borderId="1" xfId="0" applyFont="1" applyFill="1" applyBorder="1" applyAlignment="1">
      <alignment vertical="center" wrapText="1"/>
    </xf>
    <xf numFmtId="0" fontId="25" fillId="9" borderId="1" xfId="0" applyFont="1" applyFill="1" applyBorder="1" applyAlignment="1">
      <alignment vertical="center" wrapText="1"/>
    </xf>
    <xf numFmtId="0" fontId="25" fillId="10" borderId="1" xfId="0" applyFont="1" applyFill="1" applyBorder="1" applyAlignment="1">
      <alignment vertical="center" wrapText="1"/>
    </xf>
    <xf numFmtId="0" fontId="0" fillId="0" borderId="0" xfId="0" applyFont="1"/>
    <xf numFmtId="0" fontId="0" fillId="4" borderId="0" xfId="0" applyFill="1" applyBorder="1"/>
    <xf numFmtId="0" fontId="15" fillId="4" borderId="0" xfId="0" applyFont="1" applyFill="1" applyBorder="1" applyAlignment="1">
      <alignment horizontal="left" vertical="center"/>
    </xf>
    <xf numFmtId="0" fontId="1" fillId="4" borderId="0" xfId="0" applyFont="1" applyFill="1" applyBorder="1" applyAlignment="1">
      <alignment horizontal="center" vertical="center"/>
    </xf>
    <xf numFmtId="0" fontId="27" fillId="2" borderId="2" xfId="0" applyFont="1" applyFill="1" applyBorder="1" applyAlignment="1">
      <alignment horizontal="center" vertical="center"/>
    </xf>
    <xf numFmtId="0" fontId="6" fillId="0" borderId="2" xfId="0" applyFont="1" applyBorder="1" applyAlignment="1">
      <alignment vertical="center" wrapText="1"/>
    </xf>
    <xf numFmtId="0" fontId="1"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 fillId="0" borderId="3" xfId="0" applyFont="1" applyBorder="1" applyProtection="1">
      <protection locked="0"/>
    </xf>
    <xf numFmtId="0" fontId="0" fillId="0" borderId="0" xfId="0" applyAlignment="1">
      <alignment horizontal="center"/>
    </xf>
    <xf numFmtId="1" fontId="24"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vertical="center"/>
    </xf>
    <xf numFmtId="0" fontId="0" fillId="0" borderId="0" xfId="0" applyBorder="1" applyProtection="1"/>
    <xf numFmtId="0" fontId="0" fillId="0" borderId="0" xfId="0" applyProtection="1"/>
    <xf numFmtId="1" fontId="0" fillId="0" borderId="1" xfId="0" applyNumberFormat="1" applyBorder="1" applyAlignment="1" applyProtection="1">
      <alignment horizontal="center"/>
    </xf>
    <xf numFmtId="0" fontId="30" fillId="0" borderId="0" xfId="0" applyFont="1" applyProtection="1"/>
    <xf numFmtId="14" fontId="0" fillId="0" borderId="0" xfId="0" applyNumberFormat="1" applyProtection="1"/>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15" fillId="4" borderId="0" xfId="0" applyFont="1" applyFill="1" applyBorder="1" applyAlignment="1">
      <alignment vertical="center"/>
    </xf>
    <xf numFmtId="0" fontId="5" fillId="0" borderId="0" xfId="0" applyFont="1" applyBorder="1" applyAlignment="1" applyProtection="1">
      <protection locked="0"/>
    </xf>
    <xf numFmtId="0" fontId="15" fillId="4" borderId="0" xfId="0" applyFont="1" applyFill="1" applyBorder="1" applyAlignment="1">
      <alignment vertical="center" wrapText="1"/>
    </xf>
    <xf numFmtId="0" fontId="1" fillId="4"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6" fillId="6"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3" fillId="0" borderId="1" xfId="0" applyFont="1" applyBorder="1" applyAlignment="1">
      <alignment horizontal="center" vertical="center"/>
    </xf>
    <xf numFmtId="0" fontId="33" fillId="0" borderId="0" xfId="0" applyFont="1"/>
    <xf numFmtId="0" fontId="34" fillId="4" borderId="1" xfId="0" applyFont="1" applyFill="1" applyBorder="1" applyAlignment="1">
      <alignment horizontal="center" vertical="center" wrapText="1"/>
    </xf>
    <xf numFmtId="0" fontId="34" fillId="4" borderId="1" xfId="0" applyFont="1" applyFill="1" applyBorder="1" applyAlignment="1">
      <alignment horizontal="left" vertical="center" wrapText="1"/>
    </xf>
    <xf numFmtId="0" fontId="34" fillId="4" borderId="4" xfId="0" applyFont="1" applyFill="1" applyBorder="1" applyAlignment="1">
      <alignment horizontal="center" vertical="center" wrapText="1"/>
    </xf>
    <xf numFmtId="0" fontId="29" fillId="14" borderId="1" xfId="1" applyFont="1" applyFill="1" applyBorder="1" applyAlignment="1">
      <alignment horizontal="left" vertical="center"/>
    </xf>
    <xf numFmtId="0" fontId="33" fillId="9" borderId="1" xfId="0" applyFont="1" applyFill="1" applyBorder="1" applyAlignment="1">
      <alignment horizontal="center" vertical="center"/>
    </xf>
    <xf numFmtId="0" fontId="33" fillId="11" borderId="1" xfId="0" applyFont="1" applyFill="1" applyBorder="1" applyAlignment="1">
      <alignment horizontal="center" vertical="center"/>
    </xf>
    <xf numFmtId="0" fontId="33" fillId="10" borderId="1" xfId="0" applyFont="1" applyFill="1" applyBorder="1" applyAlignment="1">
      <alignment horizontal="center" vertical="center"/>
    </xf>
    <xf numFmtId="0" fontId="14" fillId="0" borderId="0" xfId="0" applyFont="1" applyFill="1" applyBorder="1" applyAlignment="1">
      <alignment horizontal="left"/>
    </xf>
    <xf numFmtId="0" fontId="33" fillId="0" borderId="0" xfId="0" applyFont="1" applyBorder="1"/>
    <xf numFmtId="0" fontId="33" fillId="0" borderId="0" xfId="0" applyNumberFormat="1" applyFont="1" applyBorder="1"/>
    <xf numFmtId="0" fontId="33" fillId="0" borderId="0" xfId="0" applyFont="1" applyBorder="1" applyAlignment="1">
      <alignment horizontal="center" vertical="center"/>
    </xf>
    <xf numFmtId="0" fontId="14" fillId="0" borderId="0" xfId="0" applyFont="1" applyFill="1" applyBorder="1" applyAlignment="1">
      <alignment wrapText="1"/>
    </xf>
    <xf numFmtId="0" fontId="14" fillId="0" borderId="0" xfId="0" applyNumberFormat="1" applyFont="1" applyFill="1" applyBorder="1" applyAlignment="1">
      <alignment wrapText="1"/>
    </xf>
    <xf numFmtId="0" fontId="33" fillId="0" borderId="0" xfId="0" applyFont="1" applyBorder="1" applyAlignment="1">
      <alignment horizontal="left" vertical="center"/>
    </xf>
    <xf numFmtId="0" fontId="33" fillId="0" borderId="0" xfId="0" applyNumberFormat="1" applyFont="1"/>
    <xf numFmtId="0" fontId="33" fillId="0" borderId="0" xfId="0" applyFont="1" applyAlignment="1">
      <alignment horizontal="left" vertical="center"/>
    </xf>
    <xf numFmtId="0" fontId="33" fillId="0" borderId="1" xfId="0" applyFont="1" applyBorder="1"/>
    <xf numFmtId="0" fontId="33" fillId="0" borderId="10" xfId="0" applyFont="1" applyBorder="1" applyAlignment="1">
      <alignment horizontal="center" vertical="center"/>
    </xf>
    <xf numFmtId="0" fontId="34" fillId="6" borderId="1" xfId="0" applyFont="1" applyFill="1" applyBorder="1" applyAlignment="1">
      <alignment horizontal="center" vertical="center" wrapText="1"/>
    </xf>
    <xf numFmtId="0" fontId="35" fillId="16" borderId="1" xfId="1" applyFont="1" applyFill="1" applyBorder="1" applyAlignment="1" applyProtection="1">
      <alignment horizontal="center" vertical="center"/>
      <protection locked="0"/>
    </xf>
    <xf numFmtId="0" fontId="6" fillId="0" borderId="1" xfId="0" applyFont="1" applyBorder="1" applyAlignment="1">
      <alignment vertical="center"/>
    </xf>
    <xf numFmtId="0" fontId="6" fillId="0" borderId="2" xfId="0" applyFont="1" applyBorder="1" applyAlignment="1">
      <alignment vertical="center"/>
    </xf>
    <xf numFmtId="0" fontId="19" fillId="2" borderId="11" xfId="0" applyFont="1" applyFill="1" applyBorder="1" applyAlignment="1">
      <alignment vertical="center" wrapText="1"/>
    </xf>
    <xf numFmtId="0" fontId="26"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0" xfId="0" applyFont="1" applyAlignment="1">
      <alignment vertical="center"/>
    </xf>
    <xf numFmtId="0" fontId="6" fillId="0" borderId="4"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29" fillId="0" borderId="16" xfId="0" applyFont="1" applyFill="1" applyBorder="1" applyAlignment="1">
      <alignment horizontal="center" vertical="center"/>
    </xf>
    <xf numFmtId="0" fontId="29" fillId="4" borderId="14"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 fillId="14" borderId="1" xfId="3" applyFont="1" applyFill="1" applyBorder="1" applyAlignment="1">
      <alignment vertical="center" wrapText="1"/>
    </xf>
    <xf numFmtId="0" fontId="40" fillId="18" borderId="1" xfId="3" applyFont="1" applyFill="1" applyBorder="1" applyAlignment="1">
      <alignment vertical="center" wrapText="1"/>
    </xf>
    <xf numFmtId="1" fontId="2" fillId="14" borderId="1" xfId="3" applyNumberFormat="1" applyFont="1" applyFill="1" applyBorder="1" applyAlignment="1">
      <alignment horizontal="center" vertical="center"/>
    </xf>
    <xf numFmtId="0" fontId="2" fillId="14" borderId="4" xfId="3" applyFont="1" applyFill="1" applyBorder="1" applyAlignment="1">
      <alignment horizontal="left" vertical="center" wrapText="1"/>
    </xf>
    <xf numFmtId="0" fontId="40" fillId="18" borderId="4" xfId="3" applyFont="1" applyFill="1" applyBorder="1" applyAlignment="1">
      <alignment vertical="center" wrapText="1"/>
    </xf>
    <xf numFmtId="0" fontId="2" fillId="14" borderId="1" xfId="3" applyFont="1" applyFill="1" applyBorder="1" applyAlignment="1">
      <alignment horizontal="center" vertical="center"/>
    </xf>
    <xf numFmtId="0" fontId="22" fillId="14" borderId="1" xfId="3" applyFont="1" applyFill="1" applyBorder="1" applyAlignment="1">
      <alignment horizontal="center" vertical="center"/>
    </xf>
    <xf numFmtId="0" fontId="2" fillId="15" borderId="1" xfId="3" applyFont="1" applyFill="1" applyBorder="1" applyAlignment="1">
      <alignment horizontal="left" vertical="center"/>
    </xf>
    <xf numFmtId="0" fontId="40" fillId="19" borderId="1" xfId="3" applyFont="1" applyFill="1" applyBorder="1" applyAlignment="1">
      <alignment vertical="center" wrapText="1"/>
    </xf>
    <xf numFmtId="1" fontId="2" fillId="15" borderId="1" xfId="3" applyNumberFormat="1" applyFont="1" applyFill="1" applyBorder="1" applyAlignment="1">
      <alignment horizontal="center" vertical="center"/>
    </xf>
    <xf numFmtId="0" fontId="2" fillId="15" borderId="4" xfId="3" applyFont="1" applyFill="1" applyBorder="1" applyAlignment="1">
      <alignment vertical="center" wrapText="1"/>
    </xf>
    <xf numFmtId="0" fontId="40" fillId="19" borderId="4" xfId="3" applyFont="1" applyFill="1" applyBorder="1" applyAlignment="1">
      <alignment horizontal="left" vertical="center" wrapText="1"/>
    </xf>
    <xf numFmtId="0" fontId="2" fillId="15" borderId="1" xfId="3" applyFont="1" applyFill="1" applyBorder="1" applyAlignment="1">
      <alignment vertical="center" wrapText="1"/>
    </xf>
    <xf numFmtId="0" fontId="22" fillId="15" borderId="1" xfId="3" applyFont="1" applyFill="1" applyBorder="1" applyAlignment="1">
      <alignment vertical="center" wrapText="1"/>
    </xf>
    <xf numFmtId="0" fontId="1" fillId="0" borderId="1" xfId="3" applyFont="1" applyFill="1" applyBorder="1" applyAlignment="1">
      <alignment vertical="center" wrapText="1"/>
    </xf>
    <xf numFmtId="0" fontId="41" fillId="0" borderId="1" xfId="3" applyFont="1" applyFill="1" applyBorder="1" applyAlignment="1">
      <alignment vertical="center" wrapText="1"/>
    </xf>
    <xf numFmtId="1" fontId="1" fillId="0" borderId="1" xfId="3" applyNumberFormat="1" applyFont="1" applyFill="1" applyBorder="1" applyAlignment="1">
      <alignment horizontal="center" vertical="center"/>
    </xf>
    <xf numFmtId="0" fontId="1" fillId="0" borderId="4" xfId="3" applyFont="1" applyFill="1" applyBorder="1" applyAlignment="1">
      <alignment horizontal="left" vertical="center" wrapText="1"/>
    </xf>
    <xf numFmtId="0" fontId="41" fillId="0" borderId="4" xfId="3" applyFont="1" applyFill="1" applyBorder="1" applyAlignment="1">
      <alignment vertical="center" wrapText="1"/>
    </xf>
    <xf numFmtId="0" fontId="14" fillId="3" borderId="1" xfId="0" applyFont="1" applyFill="1" applyBorder="1" applyAlignment="1">
      <alignment horizontal="center" vertical="center"/>
    </xf>
    <xf numFmtId="0" fontId="1" fillId="0" borderId="4" xfId="3" applyFont="1" applyFill="1" applyBorder="1" applyAlignment="1">
      <alignment vertical="center" wrapText="1"/>
    </xf>
    <xf numFmtId="0" fontId="2" fillId="15" borderId="4" xfId="3" applyFont="1" applyFill="1" applyBorder="1" applyAlignment="1">
      <alignment horizontal="left" vertical="center" wrapText="1"/>
    </xf>
    <xf numFmtId="0" fontId="22" fillId="15" borderId="1" xfId="3" applyFont="1" applyFill="1" applyBorder="1" applyAlignment="1">
      <alignment horizontal="left" vertical="center"/>
    </xf>
    <xf numFmtId="0" fontId="14" fillId="0" borderId="1" xfId="3" applyFont="1" applyFill="1" applyBorder="1" applyAlignment="1">
      <alignment vertical="center" wrapText="1"/>
    </xf>
    <xf numFmtId="0" fontId="14" fillId="0" borderId="4" xfId="3" applyFont="1" applyFill="1" applyBorder="1" applyAlignment="1">
      <alignment horizontal="left" vertical="center" wrapText="1"/>
    </xf>
    <xf numFmtId="0" fontId="2" fillId="15" borderId="1" xfId="3" applyFont="1" applyFill="1" applyBorder="1" applyAlignment="1">
      <alignment horizontal="left" vertical="top" wrapText="1"/>
    </xf>
    <xf numFmtId="0" fontId="41" fillId="19" borderId="1" xfId="3" applyFont="1" applyFill="1" applyBorder="1" applyAlignment="1">
      <alignment vertical="center" wrapText="1"/>
    </xf>
    <xf numFmtId="0" fontId="2" fillId="14" borderId="1" xfId="3" applyFont="1" applyFill="1" applyBorder="1" applyAlignment="1">
      <alignment horizontal="left" vertical="center"/>
    </xf>
    <xf numFmtId="0" fontId="1" fillId="0" borderId="1" xfId="0" applyFont="1" applyBorder="1"/>
    <xf numFmtId="0" fontId="1" fillId="0" borderId="1" xfId="0" applyFont="1" applyFill="1" applyBorder="1" applyAlignment="1">
      <alignment wrapText="1"/>
    </xf>
    <xf numFmtId="0" fontId="2" fillId="0" borderId="1" xfId="3" applyFont="1" applyFill="1" applyBorder="1" applyAlignment="1">
      <alignment horizontal="center" vertical="center"/>
    </xf>
    <xf numFmtId="0" fontId="14" fillId="0" borderId="1" xfId="0" applyFont="1" applyFill="1" applyBorder="1" applyAlignment="1">
      <alignment horizontal="center" vertical="center"/>
    </xf>
    <xf numFmtId="0" fontId="22" fillId="14" borderId="1" xfId="3" applyFont="1" applyFill="1" applyBorder="1" applyAlignment="1">
      <alignment horizontal="left" vertical="center"/>
    </xf>
    <xf numFmtId="0" fontId="2" fillId="15" borderId="1" xfId="3" applyFont="1" applyFill="1" applyBorder="1" applyAlignment="1">
      <alignment horizontal="center" vertical="center"/>
    </xf>
    <xf numFmtId="0" fontId="22" fillId="15" borderId="1" xfId="3" applyFont="1" applyFill="1" applyBorder="1" applyAlignment="1">
      <alignment horizontal="center" vertical="center"/>
    </xf>
    <xf numFmtId="0" fontId="41" fillId="0" borderId="4" xfId="3"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4" fillId="0" borderId="4" xfId="3" applyFont="1" applyFill="1" applyBorder="1" applyAlignment="1">
      <alignment vertical="center" wrapText="1"/>
    </xf>
    <xf numFmtId="0" fontId="41" fillId="19" borderId="4" xfId="3" applyFont="1" applyFill="1" applyBorder="1" applyAlignment="1">
      <alignment horizontal="left" vertical="center" wrapText="1"/>
    </xf>
    <xf numFmtId="0" fontId="40" fillId="0" borderId="1" xfId="3" applyFont="1" applyFill="1" applyBorder="1" applyAlignment="1">
      <alignment vertical="center" wrapText="1"/>
    </xf>
    <xf numFmtId="0" fontId="1" fillId="0" borderId="12" xfId="3" applyFont="1" applyFill="1" applyBorder="1" applyAlignment="1">
      <alignment vertical="center" wrapText="1"/>
    </xf>
    <xf numFmtId="0" fontId="41" fillId="0" borderId="1" xfId="3" applyFont="1" applyFill="1" applyBorder="1" applyAlignment="1">
      <alignment horizontal="left" vertical="center" wrapText="1"/>
    </xf>
    <xf numFmtId="0" fontId="41" fillId="18" borderId="1" xfId="3" applyFont="1" applyFill="1" applyBorder="1" applyAlignment="1">
      <alignment vertical="center" wrapText="1"/>
    </xf>
    <xf numFmtId="0" fontId="40" fillId="18" borderId="4" xfId="3" applyFont="1" applyFill="1" applyBorder="1" applyAlignment="1">
      <alignment horizontal="left" vertical="center" wrapText="1"/>
    </xf>
    <xf numFmtId="0" fontId="1" fillId="0" borderId="4" xfId="3" applyFont="1" applyFill="1" applyBorder="1" applyAlignment="1">
      <alignment horizontal="left" vertical="center"/>
    </xf>
    <xf numFmtId="0" fontId="2" fillId="15" borderId="1" xfId="3" applyFont="1" applyFill="1" applyBorder="1" applyAlignment="1">
      <alignment horizontal="left" vertical="center" wrapText="1"/>
    </xf>
    <xf numFmtId="0" fontId="40" fillId="19" borderId="4" xfId="3" applyFont="1" applyFill="1" applyBorder="1" applyAlignment="1">
      <alignment vertical="center" wrapText="1"/>
    </xf>
    <xf numFmtId="0" fontId="1" fillId="0" borderId="1" xfId="0" applyFont="1" applyBorder="1" applyAlignment="1">
      <alignment vertical="center"/>
    </xf>
    <xf numFmtId="0" fontId="41" fillId="19" borderId="4" xfId="3" applyFont="1" applyFill="1" applyBorder="1" applyAlignment="1">
      <alignment vertical="center" wrapText="1"/>
    </xf>
    <xf numFmtId="0" fontId="2" fillId="15" borderId="1" xfId="0" applyFont="1" applyFill="1" applyBorder="1" applyAlignment="1">
      <alignment vertical="center" wrapText="1"/>
    </xf>
    <xf numFmtId="0" fontId="40" fillId="19" borderId="1" xfId="0" applyFont="1" applyFill="1" applyBorder="1" applyAlignment="1">
      <alignment vertical="center" wrapText="1"/>
    </xf>
    <xf numFmtId="0" fontId="1" fillId="0" borderId="1" xfId="0" applyFont="1" applyFill="1" applyBorder="1" applyAlignment="1">
      <alignment vertical="center" wrapText="1"/>
    </xf>
    <xf numFmtId="0" fontId="41" fillId="0" borderId="1" xfId="0" applyFont="1" applyFill="1" applyBorder="1" applyAlignment="1">
      <alignment vertical="center" wrapText="1"/>
    </xf>
    <xf numFmtId="0" fontId="41" fillId="0" borderId="4" xfId="0" applyFont="1" applyFill="1" applyBorder="1" applyAlignment="1">
      <alignment vertical="center" wrapText="1"/>
    </xf>
    <xf numFmtId="0" fontId="22" fillId="19" borderId="4" xfId="3" applyFont="1" applyFill="1" applyBorder="1" applyAlignment="1">
      <alignment horizontal="left" vertical="center" wrapText="1"/>
    </xf>
    <xf numFmtId="0" fontId="1" fillId="0" borderId="4" xfId="0" applyFont="1" applyFill="1" applyBorder="1" applyAlignment="1">
      <alignment vertical="center" wrapText="1"/>
    </xf>
    <xf numFmtId="0" fontId="2" fillId="14" borderId="1" xfId="0" applyFont="1" applyFill="1" applyBorder="1" applyAlignment="1">
      <alignment vertical="center" wrapText="1"/>
    </xf>
    <xf numFmtId="0" fontId="41" fillId="18" borderId="1" xfId="0" applyFont="1" applyFill="1" applyBorder="1" applyAlignment="1">
      <alignment vertical="center" wrapText="1"/>
    </xf>
    <xf numFmtId="0" fontId="41" fillId="18" borderId="4" xfId="0" applyFont="1" applyFill="1" applyBorder="1" applyAlignment="1">
      <alignment vertical="center" wrapText="1"/>
    </xf>
    <xf numFmtId="0" fontId="22" fillId="18" borderId="4" xfId="3" applyFont="1" applyFill="1" applyBorder="1" applyAlignment="1">
      <alignment vertical="center" wrapText="1"/>
    </xf>
    <xf numFmtId="0" fontId="1" fillId="0" borderId="1" xfId="0" applyFont="1" applyBorder="1" applyAlignment="1">
      <alignment wrapText="1"/>
    </xf>
    <xf numFmtId="0" fontId="1" fillId="0" borderId="1" xfId="4" applyFont="1" applyFill="1" applyBorder="1" applyAlignment="1">
      <alignment vertical="center" wrapText="1"/>
    </xf>
    <xf numFmtId="0" fontId="41" fillId="0" borderId="1" xfId="4" applyFont="1" applyFill="1" applyBorder="1" applyAlignment="1">
      <alignment vertical="center" wrapText="1"/>
    </xf>
    <xf numFmtId="0" fontId="1" fillId="0" borderId="15" xfId="0" applyFont="1" applyBorder="1" applyAlignment="1">
      <alignment horizontal="justify" vertical="center" wrapText="1"/>
    </xf>
    <xf numFmtId="0" fontId="1" fillId="0" borderId="0"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4" fillId="4" borderId="4"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pplyProtection="1">
      <alignment horizontal="left" vertical="center"/>
      <protection locked="0"/>
    </xf>
    <xf numFmtId="0" fontId="0" fillId="0" borderId="1" xfId="0" applyBorder="1" applyAlignment="1" applyProtection="1">
      <alignment horizontal="center"/>
      <protection locked="0"/>
    </xf>
    <xf numFmtId="0" fontId="22" fillId="4" borderId="1"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left" vertical="center"/>
    </xf>
    <xf numFmtId="0" fontId="5" fillId="0" borderId="4"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2" fillId="4" borderId="1" xfId="0" applyFont="1" applyFill="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22" fillId="4" borderId="4" xfId="0" applyFont="1" applyFill="1" applyBorder="1" applyAlignment="1" applyProtection="1">
      <alignment horizontal="center" vertical="center" wrapText="1"/>
      <protection locked="0"/>
    </xf>
    <xf numFmtId="0" fontId="22" fillId="4" borderId="2"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5" fillId="2" borderId="1" xfId="0" applyFont="1" applyFill="1" applyBorder="1" applyAlignment="1">
      <alignment horizontal="left" vertical="center"/>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pplyProtection="1">
      <alignment horizontal="center" vertical="center"/>
      <protection locked="0"/>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0"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3" borderId="1" xfId="0" applyFont="1" applyFill="1" applyBorder="1" applyAlignment="1">
      <alignment horizontal="right" vertical="center"/>
    </xf>
    <xf numFmtId="0" fontId="16" fillId="4"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11"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16" fillId="6" borderId="7" xfId="0" applyFont="1" applyFill="1" applyBorder="1" applyAlignment="1">
      <alignment horizontal="center" vertical="center"/>
    </xf>
    <xf numFmtId="0" fontId="16" fillId="6" borderId="10"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2" fillId="3" borderId="1"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 fillId="0" borderId="0" xfId="0" applyFont="1" applyAlignment="1">
      <alignment horizontal="justify" vertical="top" wrapText="1"/>
    </xf>
    <xf numFmtId="0" fontId="26" fillId="0" borderId="0" xfId="0" applyFont="1" applyAlignment="1">
      <alignment horizontal="left"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4" fillId="3" borderId="1" xfId="0" applyFont="1" applyFill="1" applyBorder="1" applyAlignment="1">
      <alignment horizontal="left" vertical="center"/>
    </xf>
    <xf numFmtId="0" fontId="5" fillId="3" borderId="1" xfId="0" applyFont="1" applyFill="1" applyBorder="1" applyAlignment="1">
      <alignment horizontal="center" vertical="center"/>
    </xf>
    <xf numFmtId="0" fontId="28" fillId="0" borderId="0" xfId="0" applyFont="1" applyAlignment="1">
      <alignment horizontal="center"/>
    </xf>
    <xf numFmtId="0" fontId="21" fillId="0" borderId="0" xfId="0" applyFont="1" applyAlignment="1">
      <alignment horizontal="center" vertical="center"/>
    </xf>
    <xf numFmtId="0" fontId="0" fillId="0" borderId="1" xfId="0" applyFill="1" applyBorder="1" applyAlignment="1" applyProtection="1">
      <alignment horizontal="center"/>
      <protection locked="0"/>
    </xf>
    <xf numFmtId="0" fontId="34" fillId="6"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2" xfId="0" applyFont="1" applyFill="1" applyBorder="1" applyAlignment="1">
      <alignment horizontal="center" vertical="center"/>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0" xfId="0" applyFont="1" applyAlignment="1">
      <alignment horizontal="left" vertical="center" wrapText="1"/>
    </xf>
    <xf numFmtId="0" fontId="24" fillId="2" borderId="1" xfId="0" applyFont="1" applyFill="1" applyBorder="1" applyAlignment="1">
      <alignment horizontal="center" vertical="center" wrapText="1"/>
    </xf>
    <xf numFmtId="0" fontId="1" fillId="0" borderId="1" xfId="0" applyFont="1" applyBorder="1" applyAlignment="1">
      <alignment horizontal="center" vertical="center"/>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6" fillId="6" borderId="1" xfId="0" applyFont="1" applyFill="1" applyBorder="1" applyAlignment="1">
      <alignment horizontal="center" vertical="center"/>
    </xf>
    <xf numFmtId="0" fontId="14" fillId="4" borderId="0"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2" xfId="0" applyFont="1" applyFill="1" applyBorder="1" applyAlignment="1">
      <alignment horizontal="center" vertical="center"/>
    </xf>
    <xf numFmtId="0" fontId="29" fillId="0" borderId="4"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2" xfId="0" applyFont="1" applyBorder="1" applyAlignment="1" applyProtection="1">
      <alignment horizontal="center" vertical="center"/>
    </xf>
    <xf numFmtId="0" fontId="0" fillId="0" borderId="1" xfId="0" applyBorder="1" applyAlignment="1" applyProtection="1">
      <alignment horizontal="lef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1" fillId="0" borderId="1" xfId="0" applyFont="1" applyBorder="1" applyAlignment="1" applyProtection="1">
      <alignment horizontal="left" vertical="center"/>
    </xf>
    <xf numFmtId="0" fontId="0" fillId="0" borderId="1" xfId="0" applyBorder="1" applyAlignment="1" applyProtection="1">
      <alignment horizontal="center"/>
    </xf>
    <xf numFmtId="0" fontId="1" fillId="0" borderId="1" xfId="0" applyFont="1" applyFill="1" applyBorder="1" applyAlignment="1" applyProtection="1">
      <alignment horizontal="left" vertical="center"/>
    </xf>
    <xf numFmtId="0" fontId="1" fillId="0" borderId="0" xfId="0" applyFont="1" applyBorder="1" applyAlignment="1" applyProtection="1">
      <alignment horizontal="center" vertical="center"/>
      <protection locked="0"/>
    </xf>
    <xf numFmtId="0" fontId="28" fillId="0" borderId="0" xfId="0" applyFont="1" applyBorder="1" applyAlignment="1" applyProtection="1">
      <alignment horizontal="center" wrapText="1"/>
      <protection locked="0"/>
    </xf>
    <xf numFmtId="0" fontId="2" fillId="17" borderId="1" xfId="0" applyFont="1" applyFill="1" applyBorder="1" applyAlignment="1" applyProtection="1">
      <alignment horizontal="center" vertical="center"/>
    </xf>
    <xf numFmtId="0" fontId="30" fillId="0" borderId="1" xfId="0" applyFont="1" applyBorder="1" applyAlignment="1" applyProtection="1">
      <alignment horizontal="center" vertical="center"/>
    </xf>
    <xf numFmtId="0" fontId="23" fillId="2" borderId="0" xfId="0" applyFont="1" applyFill="1" applyAlignment="1" applyProtection="1">
      <alignment horizontal="center" vertical="center"/>
    </xf>
    <xf numFmtId="0" fontId="23" fillId="2" borderId="7"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1" fillId="0" borderId="1" xfId="0" applyFont="1" applyBorder="1" applyAlignment="1" applyProtection="1">
      <alignment horizontal="left" vertical="center" wrapText="1"/>
    </xf>
    <xf numFmtId="0" fontId="0" fillId="0" borderId="1" xfId="0" applyBorder="1" applyAlignment="1" applyProtection="1">
      <alignment horizontal="center" vertical="center"/>
    </xf>
    <xf numFmtId="0" fontId="32" fillId="0" borderId="0" xfId="0" applyFont="1" applyBorder="1" applyAlignment="1">
      <alignment horizontal="left" vertical="center"/>
    </xf>
    <xf numFmtId="0" fontId="22" fillId="4" borderId="0" xfId="0" applyFont="1" applyFill="1" applyBorder="1" applyAlignment="1">
      <alignment horizontal="left" vertical="center" wrapText="1"/>
    </xf>
    <xf numFmtId="0" fontId="14" fillId="4" borderId="0" xfId="0" applyFont="1" applyFill="1" applyBorder="1" applyAlignment="1">
      <alignment horizontal="left" vertical="center" wrapText="1"/>
    </xf>
  </cellXfs>
  <cellStyles count="5">
    <cellStyle name="Good" xfId="3" builtinId="26"/>
    <cellStyle name="Good 2" xfId="1"/>
    <cellStyle name="Neutral" xfId="4" builtinId="28"/>
    <cellStyle name="Neutral 2" xfId="2"/>
    <cellStyle name="Normal" xfId="0" builtinId="0"/>
  </cellStyles>
  <dxfs count="130">
    <dxf>
      <font>
        <color rgb="FF9C0006"/>
      </font>
      <fill>
        <patternFill>
          <bgColor rgb="FFFFC7CE"/>
        </patternFill>
      </fill>
    </dxf>
    <dxf>
      <font>
        <color rgb="FF9C0006"/>
      </font>
      <fill>
        <patternFill>
          <bgColor rgb="FFFFC7CE"/>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3687536</xdr:colOff>
      <xdr:row>2</xdr:row>
      <xdr:rowOff>22860</xdr:rowOff>
    </xdr:from>
    <xdr:to>
      <xdr:col>6</xdr:col>
      <xdr:colOff>3428636</xdr:colOff>
      <xdr:row>6</xdr:row>
      <xdr:rowOff>138793</xdr:rowOff>
    </xdr:to>
    <xdr:pic>
      <xdr:nvPicPr>
        <xdr:cNvPr id="5" name="Picture 4" descr="lat_horizontalni_3D"/>
        <xdr:cNvPicPr/>
      </xdr:nvPicPr>
      <xdr:blipFill>
        <a:blip xmlns:r="http://schemas.openxmlformats.org/officeDocument/2006/relationships" r:embed="rId1" cstate="print"/>
        <a:srcRect/>
        <a:stretch>
          <a:fillRect/>
        </a:stretch>
      </xdr:blipFill>
      <xdr:spPr bwMode="auto">
        <a:xfrm>
          <a:off x="13212536" y="403860"/>
          <a:ext cx="3455850" cy="925558"/>
        </a:xfrm>
        <a:prstGeom prst="rect">
          <a:avLst/>
        </a:prstGeom>
        <a:noFill/>
        <a:ln w="9525">
          <a:noFill/>
          <a:miter lim="800000"/>
          <a:headEnd/>
          <a:tailEnd/>
        </a:ln>
      </xdr:spPr>
    </xdr:pic>
    <xdr:clientData/>
  </xdr:twoCellAnchor>
  <xdr:twoCellAnchor editAs="oneCell">
    <xdr:from>
      <xdr:col>1</xdr:col>
      <xdr:colOff>547687</xdr:colOff>
      <xdr:row>4</xdr:row>
      <xdr:rowOff>15875</xdr:rowOff>
    </xdr:from>
    <xdr:to>
      <xdr:col>3</xdr:col>
      <xdr:colOff>654957</xdr:colOff>
      <xdr:row>6</xdr:row>
      <xdr:rowOff>190046</xdr:rowOff>
    </xdr:to>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74" t="37916" r="13705" b="15066"/>
        <a:stretch/>
      </xdr:blipFill>
      <xdr:spPr bwMode="auto">
        <a:xfrm>
          <a:off x="1157287" y="587375"/>
          <a:ext cx="2564720" cy="58374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59530</xdr:colOff>
      <xdr:row>2</xdr:row>
      <xdr:rowOff>119062</xdr:rowOff>
    </xdr:from>
    <xdr:to>
      <xdr:col>1</xdr:col>
      <xdr:colOff>464343</xdr:colOff>
      <xdr:row>5</xdr:row>
      <xdr:rowOff>42862</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59530" y="500062"/>
          <a:ext cx="2224088" cy="495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85045</xdr:colOff>
      <xdr:row>0</xdr:row>
      <xdr:rowOff>212612</xdr:rowOff>
    </xdr:from>
    <xdr:to>
      <xdr:col>4</xdr:col>
      <xdr:colOff>1234094</xdr:colOff>
      <xdr:row>3</xdr:row>
      <xdr:rowOff>544285</xdr:rowOff>
    </xdr:to>
    <xdr:pic>
      <xdr:nvPicPr>
        <xdr:cNvPr id="2" name="Picture 1"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5613"/>
        </a:xfrm>
        <a:prstGeom prst="rect">
          <a:avLst/>
        </a:prstGeom>
        <a:noFill/>
        <a:ln>
          <a:noFill/>
        </a:ln>
      </xdr:spPr>
    </xdr:pic>
    <xdr:clientData/>
  </xdr:twoCellAnchor>
  <xdr:twoCellAnchor editAs="oneCell">
    <xdr:from>
      <xdr:col>4</xdr:col>
      <xdr:colOff>85045</xdr:colOff>
      <xdr:row>0</xdr:row>
      <xdr:rowOff>212612</xdr:rowOff>
    </xdr:from>
    <xdr:to>
      <xdr:col>4</xdr:col>
      <xdr:colOff>1234094</xdr:colOff>
      <xdr:row>3</xdr:row>
      <xdr:rowOff>544285</xdr:rowOff>
    </xdr:to>
    <xdr:pic>
      <xdr:nvPicPr>
        <xdr:cNvPr id="3" name="Picture 2"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9423"/>
        </a:xfrm>
        <a:prstGeom prst="rect">
          <a:avLst/>
        </a:prstGeom>
        <a:noFill/>
        <a:ln>
          <a:noFill/>
        </a:ln>
      </xdr:spPr>
    </xdr:pic>
    <xdr:clientData/>
  </xdr:twoCellAnchor>
  <xdr:twoCellAnchor editAs="oneCell">
    <xdr:from>
      <xdr:col>4</xdr:col>
      <xdr:colOff>85045</xdr:colOff>
      <xdr:row>0</xdr:row>
      <xdr:rowOff>212612</xdr:rowOff>
    </xdr:from>
    <xdr:to>
      <xdr:col>4</xdr:col>
      <xdr:colOff>1234094</xdr:colOff>
      <xdr:row>3</xdr:row>
      <xdr:rowOff>544285</xdr:rowOff>
    </xdr:to>
    <xdr:pic>
      <xdr:nvPicPr>
        <xdr:cNvPr id="6" name="Picture 5"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9423"/>
        </a:xfrm>
        <a:prstGeom prst="rect">
          <a:avLst/>
        </a:prstGeom>
        <a:noFill/>
        <a:ln>
          <a:noFill/>
        </a:ln>
      </xdr:spPr>
    </xdr:pic>
    <xdr:clientData/>
  </xdr:twoCellAnchor>
  <xdr:twoCellAnchor editAs="oneCell">
    <xdr:from>
      <xdr:col>4</xdr:col>
      <xdr:colOff>85045</xdr:colOff>
      <xdr:row>0</xdr:row>
      <xdr:rowOff>212612</xdr:rowOff>
    </xdr:from>
    <xdr:to>
      <xdr:col>4</xdr:col>
      <xdr:colOff>1234094</xdr:colOff>
      <xdr:row>3</xdr:row>
      <xdr:rowOff>544285</xdr:rowOff>
    </xdr:to>
    <xdr:pic>
      <xdr:nvPicPr>
        <xdr:cNvPr id="7" name="Picture 6"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94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sica.n.savic\Desktop\&#1089;&#1090;&#1077;&#1087;&#1077;&#1085;&#1080;&#1094;&#1077;\Standard%2029.maj.2018\kvalifikacija\editabilna%20verzija%205.%20&#1076;&#1077;&#1094;\&#1055;&#1088;&#1080;&#1083;&#1086;&#1075;%203%20&#1089;&#1090;&#1072;&#1085;&#1076;&#1072;&#1088;&#1076;&#1072;%20SD-09.01.21-004_&#1086;&#1089;&#1090;&#1072;&#1083;&#1077;%20&#1091;&#1089;&#1083;&#1091;&#1075;&#107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E Kvalifikacioni Upitnik"/>
      <sheetName val="Ocena HSE Kvalifik. upitnika"/>
      <sheetName val="Sheet5"/>
      <sheetName val="Sheet4"/>
      <sheetName val="Sheet2"/>
      <sheetName val="Sheet3"/>
      <sheetName val="Segmentacija nabavke SU "/>
    </sheetNames>
    <sheetDataSet>
      <sheetData sheetId="0">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2">
          <cell r="E22">
            <v>0</v>
          </cell>
        </row>
        <row r="24">
          <cell r="E24">
            <v>0</v>
          </cell>
        </row>
        <row r="103">
          <cell r="E103">
            <v>93.74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58"/>
  <sheetViews>
    <sheetView showGridLines="0" tabSelected="1" zoomScale="80" zoomScaleNormal="80" workbookViewId="0">
      <selection activeCell="C37" sqref="C37:G37"/>
    </sheetView>
  </sheetViews>
  <sheetFormatPr defaultRowHeight="15" x14ac:dyDescent="0.25"/>
  <cols>
    <col min="3" max="3" width="27.7109375" customWidth="1"/>
    <col min="4" max="4" width="62.140625" customWidth="1"/>
    <col min="5" max="5" width="31.140625" customWidth="1"/>
    <col min="6" max="6" width="54.140625" customWidth="1"/>
    <col min="7" max="7" width="54.7109375" customWidth="1"/>
    <col min="10" max="10" width="79.28515625" customWidth="1"/>
  </cols>
  <sheetData>
    <row r="3" spans="3:11" x14ac:dyDescent="0.25">
      <c r="C3" s="1"/>
      <c r="D3" s="2"/>
    </row>
    <row r="4" spans="3:11" x14ac:dyDescent="0.25">
      <c r="C4" s="116" t="s">
        <v>0</v>
      </c>
      <c r="D4" s="2"/>
    </row>
    <row r="5" spans="3:11" x14ac:dyDescent="0.25">
      <c r="C5" s="1"/>
      <c r="D5" s="2"/>
    </row>
    <row r="6" spans="3:11" ht="18.75" x14ac:dyDescent="0.3">
      <c r="D6" s="281" t="s">
        <v>84</v>
      </c>
      <c r="E6" s="281"/>
      <c r="F6" s="281"/>
    </row>
    <row r="7" spans="3:11" x14ac:dyDescent="0.25">
      <c r="C7" s="2"/>
      <c r="D7" s="2"/>
    </row>
    <row r="8" spans="3:11" ht="23.45" customHeight="1" x14ac:dyDescent="0.25">
      <c r="C8" s="282" t="s">
        <v>1</v>
      </c>
      <c r="D8" s="282"/>
      <c r="E8" s="282"/>
      <c r="F8" s="282"/>
      <c r="G8" s="282"/>
      <c r="H8" s="4"/>
      <c r="I8" s="4"/>
      <c r="J8" s="4"/>
      <c r="K8" s="4"/>
    </row>
    <row r="9" spans="3:11" ht="63" customHeight="1" x14ac:dyDescent="0.25">
      <c r="C9" s="233" t="s">
        <v>2</v>
      </c>
      <c r="D9" s="233"/>
      <c r="E9" s="233"/>
      <c r="F9" s="233"/>
      <c r="G9" s="233"/>
      <c r="H9" s="4"/>
      <c r="I9" s="4"/>
      <c r="J9" s="4"/>
      <c r="K9" s="4"/>
    </row>
    <row r="10" spans="3:11" ht="21.6" customHeight="1" x14ac:dyDescent="0.25">
      <c r="C10" s="212" t="s">
        <v>3</v>
      </c>
      <c r="D10" s="212"/>
      <c r="E10" s="212"/>
      <c r="F10" s="212"/>
      <c r="G10" s="212"/>
    </row>
    <row r="11" spans="3:11" ht="24.6" customHeight="1" x14ac:dyDescent="0.25">
      <c r="C11" s="250" t="s">
        <v>4</v>
      </c>
      <c r="D11" s="250"/>
      <c r="E11" s="250"/>
      <c r="F11" s="250"/>
      <c r="G11" s="250"/>
    </row>
    <row r="12" spans="3:11" ht="23.45" customHeight="1" x14ac:dyDescent="0.25">
      <c r="C12" s="234" t="s">
        <v>5</v>
      </c>
      <c r="D12" s="234"/>
      <c r="E12" s="209"/>
      <c r="F12" s="209"/>
      <c r="G12" s="209"/>
    </row>
    <row r="13" spans="3:11" ht="20.45" customHeight="1" x14ac:dyDescent="0.25">
      <c r="C13" s="234" t="s">
        <v>6</v>
      </c>
      <c r="D13" s="234"/>
      <c r="E13" s="209"/>
      <c r="F13" s="209"/>
      <c r="G13" s="209"/>
    </row>
    <row r="14" spans="3:11" ht="21" customHeight="1" x14ac:dyDescent="0.25">
      <c r="C14" s="234" t="s">
        <v>7</v>
      </c>
      <c r="D14" s="234"/>
      <c r="E14" s="209"/>
      <c r="F14" s="209"/>
      <c r="G14" s="209"/>
    </row>
    <row r="15" spans="3:11" ht="23.45" customHeight="1" x14ac:dyDescent="0.25">
      <c r="C15" s="234" t="s">
        <v>8</v>
      </c>
      <c r="D15" s="234"/>
      <c r="E15" s="209"/>
      <c r="F15" s="209"/>
      <c r="G15" s="209"/>
    </row>
    <row r="16" spans="3:11" ht="24" customHeight="1" x14ac:dyDescent="0.25">
      <c r="C16" s="244" t="s">
        <v>9</v>
      </c>
      <c r="D16" s="244"/>
      <c r="E16" s="283"/>
      <c r="F16" s="283"/>
      <c r="G16" s="283"/>
    </row>
    <row r="17" spans="3:7" ht="19.149999999999999" customHeight="1" x14ac:dyDescent="0.25">
      <c r="C17" s="244" t="s">
        <v>10</v>
      </c>
      <c r="D17" s="244"/>
      <c r="E17" s="283"/>
      <c r="F17" s="283"/>
      <c r="G17" s="283"/>
    </row>
    <row r="18" spans="3:7" ht="18" customHeight="1" x14ac:dyDescent="0.25">
      <c r="C18" s="244" t="s">
        <v>11</v>
      </c>
      <c r="D18" s="244"/>
      <c r="E18" s="283"/>
      <c r="F18" s="283"/>
      <c r="G18" s="283"/>
    </row>
    <row r="19" spans="3:7" ht="22.15" customHeight="1" x14ac:dyDescent="0.25">
      <c r="C19" s="244" t="s">
        <v>12</v>
      </c>
      <c r="D19" s="244"/>
      <c r="E19" s="283"/>
      <c r="F19" s="283"/>
      <c r="G19" s="283"/>
    </row>
    <row r="20" spans="3:7" ht="20.45" customHeight="1" x14ac:dyDescent="0.25">
      <c r="C20" s="234" t="s">
        <v>13</v>
      </c>
      <c r="D20" s="234"/>
      <c r="E20" s="209"/>
      <c r="F20" s="209"/>
      <c r="G20" s="209"/>
    </row>
    <row r="21" spans="3:7" ht="19.149999999999999" customHeight="1" x14ac:dyDescent="0.25">
      <c r="C21" s="234" t="s">
        <v>14</v>
      </c>
      <c r="D21" s="234"/>
      <c r="E21" s="209"/>
      <c r="F21" s="209"/>
      <c r="G21" s="209"/>
    </row>
    <row r="22" spans="3:7" ht="33" customHeight="1" x14ac:dyDescent="0.25">
      <c r="C22" s="235" t="s">
        <v>15</v>
      </c>
      <c r="D22" s="235"/>
      <c r="E22" s="236"/>
      <c r="F22" s="236"/>
      <c r="G22" s="236"/>
    </row>
    <row r="23" spans="3:7" ht="28.15" customHeight="1" x14ac:dyDescent="0.25">
      <c r="C23" s="237" t="s">
        <v>16</v>
      </c>
      <c r="D23" s="238"/>
      <c r="E23" s="238"/>
      <c r="F23" s="238"/>
      <c r="G23" s="238"/>
    </row>
    <row r="24" spans="3:7" ht="22.15" customHeight="1" x14ac:dyDescent="0.25">
      <c r="C24" s="239" t="s">
        <v>17</v>
      </c>
      <c r="D24" s="240"/>
      <c r="E24" s="240"/>
      <c r="F24" s="240"/>
      <c r="G24" s="240"/>
    </row>
    <row r="25" spans="3:7" ht="60" customHeight="1" x14ac:dyDescent="0.25">
      <c r="C25" s="108" t="s">
        <v>18</v>
      </c>
      <c r="D25" s="284" t="s">
        <v>85</v>
      </c>
      <c r="E25" s="285"/>
      <c r="F25" s="286"/>
      <c r="G25" s="108" t="s">
        <v>169</v>
      </c>
    </row>
    <row r="26" spans="3:7" ht="22.15" customHeight="1" x14ac:dyDescent="0.25">
      <c r="C26" s="109">
        <v>541010</v>
      </c>
      <c r="D26" s="245" t="str">
        <f>LOOKUP(C26,'Segmentacija nabavke SU '!G5:G346,'Segmentacija nabavke SU '!E5:E346)</f>
        <v>Мерење емисије гасова</v>
      </c>
      <c r="E26" s="246"/>
      <c r="F26" s="247"/>
      <c r="G26" s="113" t="str">
        <f>LOOKUP(C26,'Segmentacija nabavke SU '!G5:G346,'Segmentacija nabavke SU '!M5:M346)</f>
        <v xml:space="preserve">Умерен </v>
      </c>
    </row>
    <row r="27" spans="3:7" ht="22.15" customHeight="1" x14ac:dyDescent="0.25">
      <c r="C27" s="109">
        <v>541011</v>
      </c>
      <c r="D27" s="245" t="str">
        <f>LOOKUP(C27,'Segmentacija nabavke SU '!G6:G347,'Segmentacija nabavke SU '!E6:E347)</f>
        <v>Мерење имисије гасова</v>
      </c>
      <c r="E27" s="246"/>
      <c r="F27" s="247"/>
      <c r="G27" s="113" t="str">
        <f>LOOKUP(C27,'Segmentacija nabavke SU '!G6:G347,'Segmentacija nabavke SU '!M6:M347)</f>
        <v xml:space="preserve">Низак </v>
      </c>
    </row>
    <row r="28" spans="3:7" ht="22.15" customHeight="1" x14ac:dyDescent="0.25">
      <c r="C28" s="109">
        <v>541010</v>
      </c>
      <c r="D28" s="245" t="str">
        <f>LOOKUP(C28,'Segmentacija nabavke SU '!G7:G348,'Segmentacija nabavke SU '!E7:E348)</f>
        <v>Мерење емисије гасова MAT</v>
      </c>
      <c r="E28" s="246"/>
      <c r="F28" s="247"/>
      <c r="G28" s="113" t="str">
        <f>LOOKUP(C28,'Segmentacija nabavke SU '!G7:G348,'Segmentacija nabavke SU '!M7:M348)</f>
        <v xml:space="preserve">Умерен </v>
      </c>
    </row>
    <row r="29" spans="3:7" ht="22.15" customHeight="1" x14ac:dyDescent="0.25">
      <c r="C29" s="109">
        <v>541011</v>
      </c>
      <c r="D29" s="245" t="str">
        <f>LOOKUP(C29,'Segmentacija nabavke SU '!G8:G349,'Segmentacija nabavke SU '!E8:E349)</f>
        <v>Мерење имисије гасова MAT</v>
      </c>
      <c r="E29" s="246"/>
      <c r="F29" s="247"/>
      <c r="G29" s="113" t="str">
        <f>LOOKUP(C29,'Segmentacija nabavke SU '!G8:G349,'Segmentacija nabavke SU '!M8:M349)</f>
        <v xml:space="preserve">Низак </v>
      </c>
    </row>
    <row r="30" spans="3:7" ht="22.15" customHeight="1" x14ac:dyDescent="0.25">
      <c r="C30" s="109">
        <v>541110</v>
      </c>
      <c r="D30" s="245" t="str">
        <f>LOOKUP(C30,'Segmentacija nabavke SU '!G9:G350,'Segmentacija nabavke SU '!E9:E350)</f>
        <v>Мерење квалитета подземних вода</v>
      </c>
      <c r="E30" s="246"/>
      <c r="F30" s="247"/>
      <c r="G30" s="113" t="str">
        <f>LOOKUP(C30,'Segmentacija nabavke SU '!G9:G350,'Segmentacija nabavke SU '!M9:M350)</f>
        <v xml:space="preserve">Низак </v>
      </c>
    </row>
    <row r="31" spans="3:7" ht="22.15" customHeight="1" x14ac:dyDescent="0.25">
      <c r="C31" s="109"/>
      <c r="D31" s="245" t="e">
        <f>LOOKUP(C31,'Segmentacija nabavke SU '!G10:G351,'Segmentacija nabavke SU '!E10:E351)</f>
        <v>#N/A</v>
      </c>
      <c r="E31" s="246"/>
      <c r="F31" s="247"/>
      <c r="G31" s="113" t="e">
        <f>LOOKUP(C31,'Segmentacija nabavke SU '!G10:G351,'Segmentacija nabavke SU '!M10:M351)</f>
        <v>#N/A</v>
      </c>
    </row>
    <row r="32" spans="3:7" ht="22.15" customHeight="1" x14ac:dyDescent="0.25">
      <c r="C32" s="109"/>
      <c r="D32" s="245" t="e">
        <f>LOOKUP(C32,'Segmentacija nabavke SU '!G11:G352,'Segmentacija nabavke SU '!E11:E352)</f>
        <v>#N/A</v>
      </c>
      <c r="E32" s="246"/>
      <c r="F32" s="247"/>
      <c r="G32" s="113" t="e">
        <f>LOOKUP(C32,'Segmentacija nabavke SU '!G11:G352,'Segmentacija nabavke SU '!M11:M352)</f>
        <v>#N/A</v>
      </c>
    </row>
    <row r="33" spans="3:7" ht="22.15" customHeight="1" x14ac:dyDescent="0.25">
      <c r="C33" s="109"/>
      <c r="D33" s="245" t="e">
        <f>LOOKUP(C33,'Segmentacija nabavke SU '!G12:G353,'Segmentacija nabavke SU '!E12:E353)</f>
        <v>#N/A</v>
      </c>
      <c r="E33" s="246"/>
      <c r="F33" s="247"/>
      <c r="G33" s="113" t="e">
        <f>LOOKUP(C33,'Segmentacija nabavke SU '!G12:G353,'Segmentacija nabavke SU '!M12:M353)</f>
        <v>#N/A</v>
      </c>
    </row>
    <row r="34" spans="3:7" ht="22.15" customHeight="1" x14ac:dyDescent="0.25">
      <c r="C34" s="109"/>
      <c r="D34" s="245" t="e">
        <f>LOOKUP(C34,'Segmentacija nabavke SU '!G13:G354,'Segmentacija nabavke SU '!E13:E354)</f>
        <v>#N/A</v>
      </c>
      <c r="E34" s="246"/>
      <c r="F34" s="247"/>
      <c r="G34" s="113" t="e">
        <f>LOOKUP(C34,'Segmentacija nabavke SU '!G13:G354,'Segmentacija nabavke SU '!M13:M354)</f>
        <v>#N/A</v>
      </c>
    </row>
    <row r="35" spans="3:7" ht="31.9" customHeight="1" x14ac:dyDescent="0.25">
      <c r="C35" s="109"/>
      <c r="D35" s="245" t="e">
        <f>LOOKUP(C35,'Segmentacija nabavke SU '!G14:G355,'Segmentacija nabavke SU '!E14:E355)</f>
        <v>#N/A</v>
      </c>
      <c r="E35" s="246"/>
      <c r="F35" s="247"/>
      <c r="G35" s="113" t="e">
        <f>LOOKUP(C35,'Segmentacija nabavke SU '!G14:G355,'Segmentacija nabavke SU '!M14:M355)</f>
        <v>#N/A</v>
      </c>
    </row>
    <row r="36" spans="3:7" ht="42" customHeight="1" x14ac:dyDescent="0.25">
      <c r="C36" s="241" t="s">
        <v>19</v>
      </c>
      <c r="D36" s="242"/>
      <c r="E36" s="242"/>
      <c r="F36" s="243"/>
      <c r="G36" s="114" t="s">
        <v>40</v>
      </c>
    </row>
    <row r="37" spans="3:7" ht="93.6" customHeight="1" x14ac:dyDescent="0.25">
      <c r="C37" s="261" t="s">
        <v>20</v>
      </c>
      <c r="D37" s="262"/>
      <c r="E37" s="262"/>
      <c r="F37" s="262"/>
      <c r="G37" s="263"/>
    </row>
    <row r="38" spans="3:7" ht="22.9" customHeight="1" x14ac:dyDescent="0.25">
      <c r="C38" s="250" t="s">
        <v>21</v>
      </c>
      <c r="D38" s="250"/>
      <c r="E38" s="250"/>
      <c r="F38" s="250"/>
      <c r="G38" s="250"/>
    </row>
    <row r="39" spans="3:7" ht="29.45" customHeight="1" x14ac:dyDescent="0.25">
      <c r="C39" s="257" t="s">
        <v>22</v>
      </c>
      <c r="D39" s="257"/>
      <c r="E39" s="257"/>
      <c r="F39" s="240" t="s">
        <v>133</v>
      </c>
      <c r="G39" s="256"/>
    </row>
    <row r="40" spans="3:7" ht="16.899999999999999" customHeight="1" x14ac:dyDescent="0.25">
      <c r="C40" s="234" t="s">
        <v>23</v>
      </c>
      <c r="D40" s="234"/>
      <c r="E40" s="234"/>
      <c r="F40" s="258">
        <v>6</v>
      </c>
      <c r="G40" s="258"/>
    </row>
    <row r="41" spans="3:7" ht="18.600000000000001" customHeight="1" x14ac:dyDescent="0.25">
      <c r="C41" s="234" t="s">
        <v>24</v>
      </c>
      <c r="D41" s="234"/>
      <c r="E41" s="234"/>
      <c r="F41" s="258">
        <v>5</v>
      </c>
      <c r="G41" s="258"/>
    </row>
    <row r="42" spans="3:7" ht="16.899999999999999" customHeight="1" x14ac:dyDescent="0.25">
      <c r="C42" s="234" t="s">
        <v>25</v>
      </c>
      <c r="D42" s="234"/>
      <c r="E42" s="234"/>
      <c r="F42" s="258">
        <v>0</v>
      </c>
      <c r="G42" s="258"/>
    </row>
    <row r="43" spans="3:7" ht="21" customHeight="1" x14ac:dyDescent="0.25">
      <c r="C43" s="248" t="s">
        <v>26</v>
      </c>
      <c r="D43" s="248"/>
      <c r="E43" s="248"/>
      <c r="F43" s="269">
        <f>SUM(F40:G42)</f>
        <v>11</v>
      </c>
      <c r="G43" s="269"/>
    </row>
    <row r="44" spans="3:7" ht="19.149999999999999" customHeight="1" x14ac:dyDescent="0.25">
      <c r="C44" s="234" t="s">
        <v>27</v>
      </c>
      <c r="D44" s="234"/>
      <c r="E44" s="234"/>
      <c r="F44" s="236"/>
      <c r="G44" s="236"/>
    </row>
    <row r="45" spans="3:7" ht="27.6" customHeight="1" x14ac:dyDescent="0.25">
      <c r="C45" s="235" t="s">
        <v>28</v>
      </c>
      <c r="D45" s="235"/>
      <c r="E45" s="235"/>
      <c r="F45" s="236"/>
      <c r="G45" s="236"/>
    </row>
    <row r="46" spans="3:7" ht="24" customHeight="1" x14ac:dyDescent="0.25">
      <c r="C46" s="234" t="s">
        <v>29</v>
      </c>
      <c r="D46" s="234"/>
      <c r="E46" s="234"/>
      <c r="F46" s="236"/>
      <c r="G46" s="236"/>
    </row>
    <row r="47" spans="3:7" ht="24" customHeight="1" x14ac:dyDescent="0.25">
      <c r="C47" s="234" t="s">
        <v>30</v>
      </c>
      <c r="D47" s="234"/>
      <c r="E47" s="234"/>
      <c r="F47" s="236"/>
      <c r="G47" s="236"/>
    </row>
    <row r="48" spans="3:7" ht="30" customHeight="1" x14ac:dyDescent="0.25">
      <c r="C48" s="250" t="s">
        <v>31</v>
      </c>
      <c r="D48" s="250"/>
      <c r="E48" s="250"/>
      <c r="F48" s="250"/>
      <c r="G48" s="250"/>
    </row>
    <row r="49" spans="3:7" ht="28.15" customHeight="1" x14ac:dyDescent="0.25">
      <c r="C49" s="301" t="s">
        <v>32</v>
      </c>
      <c r="D49" s="301"/>
      <c r="E49" s="301"/>
      <c r="F49" s="301" t="s">
        <v>134</v>
      </c>
      <c r="G49" s="301"/>
    </row>
    <row r="50" spans="3:7" ht="24" customHeight="1" x14ac:dyDescent="0.25">
      <c r="C50" s="234" t="s">
        <v>33</v>
      </c>
      <c r="D50" s="234"/>
      <c r="E50" s="234"/>
      <c r="F50" s="236"/>
      <c r="G50" s="236"/>
    </row>
    <row r="51" spans="3:7" ht="21.6" customHeight="1" x14ac:dyDescent="0.25">
      <c r="C51" s="234" t="s">
        <v>34</v>
      </c>
      <c r="D51" s="234"/>
      <c r="E51" s="234"/>
      <c r="F51" s="236"/>
      <c r="G51" s="236"/>
    </row>
    <row r="52" spans="3:7" ht="25.9" customHeight="1" x14ac:dyDescent="0.25">
      <c r="C52" s="234" t="s">
        <v>35</v>
      </c>
      <c r="D52" s="234"/>
      <c r="E52" s="234"/>
      <c r="F52" s="236"/>
      <c r="G52" s="236"/>
    </row>
    <row r="53" spans="3:7" ht="25.9" customHeight="1" x14ac:dyDescent="0.25">
      <c r="C53" s="234" t="s">
        <v>36</v>
      </c>
      <c r="D53" s="234"/>
      <c r="E53" s="234"/>
      <c r="F53" s="236"/>
      <c r="G53" s="236"/>
    </row>
    <row r="54" spans="3:7" ht="25.9" customHeight="1" x14ac:dyDescent="0.25">
      <c r="C54" s="234" t="s">
        <v>37</v>
      </c>
      <c r="D54" s="234"/>
      <c r="E54" s="234"/>
      <c r="F54" s="245"/>
      <c r="G54" s="247"/>
    </row>
    <row r="55" spans="3:7" ht="26.45" customHeight="1" x14ac:dyDescent="0.25">
      <c r="C55" s="26"/>
      <c r="D55" s="26"/>
      <c r="E55" s="26"/>
      <c r="F55" s="18"/>
    </row>
    <row r="56" spans="3:7" ht="30" customHeight="1" x14ac:dyDescent="0.25">
      <c r="C56" s="251" t="s">
        <v>38</v>
      </c>
      <c r="D56" s="252"/>
      <c r="E56" s="19" t="s">
        <v>127</v>
      </c>
      <c r="F56" s="251" t="s">
        <v>135</v>
      </c>
      <c r="G56" s="252"/>
    </row>
    <row r="57" spans="3:7" ht="20.45" customHeight="1" x14ac:dyDescent="0.25">
      <c r="C57" s="253" t="s">
        <v>39</v>
      </c>
      <c r="D57" s="253"/>
      <c r="E57" s="25" t="s">
        <v>128</v>
      </c>
      <c r="F57" s="24" t="s">
        <v>136</v>
      </c>
      <c r="G57" s="24" t="s">
        <v>136</v>
      </c>
    </row>
    <row r="58" spans="3:7" ht="20.45" customHeight="1" x14ac:dyDescent="0.25">
      <c r="C58" s="254" t="s">
        <v>40</v>
      </c>
      <c r="D58" s="254"/>
      <c r="E58" s="25" t="s">
        <v>128</v>
      </c>
      <c r="F58" s="25" t="s">
        <v>128</v>
      </c>
      <c r="G58" s="25" t="s">
        <v>136</v>
      </c>
    </row>
    <row r="59" spans="3:7" ht="22.9" customHeight="1" x14ac:dyDescent="0.25">
      <c r="C59" s="255" t="s">
        <v>41</v>
      </c>
      <c r="D59" s="255"/>
      <c r="E59" s="25" t="s">
        <v>128</v>
      </c>
      <c r="F59" s="25" t="s">
        <v>128</v>
      </c>
      <c r="G59" s="25" t="s">
        <v>128</v>
      </c>
    </row>
    <row r="60" spans="3:7" ht="15" customHeight="1" x14ac:dyDescent="0.25">
      <c r="C60" s="18"/>
      <c r="D60" s="18"/>
      <c r="E60" s="17"/>
      <c r="F60" s="17"/>
    </row>
    <row r="61" spans="3:7" ht="84" customHeight="1" x14ac:dyDescent="0.25">
      <c r="C61" s="275" t="s">
        <v>42</v>
      </c>
      <c r="D61" s="275"/>
      <c r="E61" s="275"/>
      <c r="F61" s="275"/>
      <c r="G61" s="275"/>
    </row>
    <row r="62" spans="3:7" ht="27" customHeight="1" x14ac:dyDescent="0.25">
      <c r="C62" s="83" t="s">
        <v>43</v>
      </c>
      <c r="D62" s="264" t="s">
        <v>86</v>
      </c>
      <c r="E62" s="264"/>
      <c r="F62" s="84" t="s">
        <v>131</v>
      </c>
      <c r="G62" s="81"/>
    </row>
    <row r="63" spans="3:7" ht="31.9" customHeight="1" x14ac:dyDescent="0.25">
      <c r="C63" s="67" t="s">
        <v>44</v>
      </c>
      <c r="D63" s="265" t="s">
        <v>87</v>
      </c>
      <c r="E63" s="265"/>
      <c r="F63" s="66" t="s">
        <v>131</v>
      </c>
      <c r="G63" s="18"/>
    </row>
    <row r="64" spans="3:7" ht="13.9" customHeight="1" x14ac:dyDescent="0.25">
      <c r="C64" s="67"/>
      <c r="D64" s="67"/>
      <c r="E64" s="82"/>
      <c r="F64" s="18"/>
      <c r="G64" s="18"/>
    </row>
    <row r="65" spans="1:7" ht="8.4499999999999993" customHeight="1" x14ac:dyDescent="0.25">
      <c r="C65" s="67"/>
      <c r="D65" s="67"/>
      <c r="E65" s="82"/>
      <c r="F65" s="18"/>
      <c r="G65" s="18"/>
    </row>
    <row r="66" spans="1:7" ht="8.4499999999999993" customHeight="1" x14ac:dyDescent="0.25">
      <c r="D66" s="16"/>
      <c r="E66" s="15"/>
    </row>
    <row r="67" spans="1:7" ht="29.45" customHeight="1" x14ac:dyDescent="0.25">
      <c r="C67" s="277" t="s">
        <v>45</v>
      </c>
      <c r="D67" s="278"/>
      <c r="E67" s="277" t="s">
        <v>129</v>
      </c>
      <c r="F67" s="278"/>
    </row>
    <row r="68" spans="1:7" ht="26.45" customHeight="1" x14ac:dyDescent="0.25">
      <c r="C68" s="230" t="s">
        <v>46</v>
      </c>
      <c r="D68" s="230"/>
      <c r="E68" s="245">
        <v>0</v>
      </c>
      <c r="F68" s="247"/>
    </row>
    <row r="69" spans="1:7" ht="29.45" customHeight="1" x14ac:dyDescent="0.25">
      <c r="C69" s="230" t="s">
        <v>47</v>
      </c>
      <c r="D69" s="230"/>
      <c r="E69" s="245">
        <v>0</v>
      </c>
      <c r="F69" s="247"/>
    </row>
    <row r="70" spans="1:7" ht="24" customHeight="1" x14ac:dyDescent="0.25">
      <c r="C70" s="230" t="s">
        <v>48</v>
      </c>
      <c r="D70" s="230"/>
      <c r="E70" s="236">
        <v>0</v>
      </c>
      <c r="F70" s="236"/>
    </row>
    <row r="71" spans="1:7" ht="26.45" customHeight="1" x14ac:dyDescent="0.25">
      <c r="C71" s="230" t="s">
        <v>49</v>
      </c>
      <c r="D71" s="230"/>
      <c r="E71" s="236">
        <v>0</v>
      </c>
      <c r="F71" s="236"/>
    </row>
    <row r="72" spans="1:7" ht="24" customHeight="1" x14ac:dyDescent="0.25">
      <c r="A72" s="52"/>
      <c r="B72" s="52"/>
      <c r="C72" s="53"/>
      <c r="D72" s="53"/>
      <c r="E72" s="54"/>
      <c r="F72" s="54"/>
      <c r="G72" s="52"/>
    </row>
    <row r="73" spans="1:7" ht="31.15" customHeight="1" x14ac:dyDescent="0.25">
      <c r="C73" s="230" t="s">
        <v>50</v>
      </c>
      <c r="D73" s="230"/>
      <c r="E73" s="58">
        <v>5</v>
      </c>
      <c r="F73" s="55" t="s">
        <v>137</v>
      </c>
    </row>
    <row r="74" spans="1:7" ht="24" customHeight="1" x14ac:dyDescent="0.25">
      <c r="C74" s="230" t="s">
        <v>51</v>
      </c>
      <c r="D74" s="230"/>
      <c r="E74" s="58">
        <v>860000</v>
      </c>
      <c r="F74" s="80">
        <f>E73*100000/E74</f>
        <v>0.58139534883720934</v>
      </c>
    </row>
    <row r="75" spans="1:7" ht="27" customHeight="1" x14ac:dyDescent="0.25">
      <c r="C75" s="279" t="s">
        <v>52</v>
      </c>
      <c r="D75" s="279"/>
      <c r="E75" s="280">
        <f>IF('HSE Kvalifikacioni Upitnik'!F74&lt;=1,Sheet4!K1,IF('HSE Kvalifikacioni Upitnik'!F74&lt;=2,Sheet4!K2,IF('HSE Kvalifikacioni Upitnik'!F74&gt;2,Sheet4!K3)))</f>
        <v>20</v>
      </c>
      <c r="F75" s="280"/>
    </row>
    <row r="76" spans="1:7" ht="16.149999999999999" customHeight="1" x14ac:dyDescent="0.25">
      <c r="C76" s="302"/>
      <c r="D76" s="302"/>
      <c r="E76" s="302"/>
      <c r="F76" s="302"/>
      <c r="G76" s="302"/>
    </row>
    <row r="77" spans="1:7" ht="20.45" customHeight="1" x14ac:dyDescent="0.25">
      <c r="C77" s="266" t="s">
        <v>53</v>
      </c>
      <c r="D77" s="267"/>
      <c r="E77" s="267"/>
      <c r="F77" s="268"/>
      <c r="G77" s="18"/>
    </row>
    <row r="78" spans="1:7" ht="31.9" customHeight="1" x14ac:dyDescent="0.25">
      <c r="C78" s="276" t="s">
        <v>54</v>
      </c>
      <c r="D78" s="276"/>
    </row>
    <row r="79" spans="1:7" ht="49.9" customHeight="1" x14ac:dyDescent="0.25">
      <c r="C79" s="259" t="s">
        <v>55</v>
      </c>
      <c r="D79" s="260"/>
      <c r="E79" s="260"/>
      <c r="F79" s="260"/>
      <c r="G79" s="85" t="s">
        <v>170</v>
      </c>
    </row>
    <row r="80" spans="1:7" ht="21" customHeight="1" x14ac:dyDescent="0.25">
      <c r="C80" s="210" t="s">
        <v>56</v>
      </c>
      <c r="D80" s="249"/>
      <c r="E80" s="27" t="s">
        <v>130</v>
      </c>
      <c r="F80" s="251" t="s">
        <v>138</v>
      </c>
      <c r="G80" s="252"/>
    </row>
    <row r="81" spans="3:10" ht="70.150000000000006" customHeight="1" x14ac:dyDescent="0.25">
      <c r="C81" s="28" t="s">
        <v>57</v>
      </c>
      <c r="D81" s="29" t="s">
        <v>88</v>
      </c>
      <c r="E81" s="59" t="s">
        <v>131</v>
      </c>
      <c r="F81" s="29" t="s">
        <v>139</v>
      </c>
      <c r="G81" s="29"/>
    </row>
    <row r="82" spans="3:10" ht="100.15" customHeight="1" x14ac:dyDescent="0.25">
      <c r="C82" s="28" t="s">
        <v>58</v>
      </c>
      <c r="D82" s="29" t="s">
        <v>89</v>
      </c>
      <c r="E82" s="59" t="s">
        <v>131</v>
      </c>
      <c r="F82" s="29" t="s">
        <v>140</v>
      </c>
      <c r="G82" s="29"/>
    </row>
    <row r="83" spans="3:10" ht="62.45" customHeight="1" x14ac:dyDescent="0.25">
      <c r="C83" s="28" t="s">
        <v>59</v>
      </c>
      <c r="D83" s="29" t="s">
        <v>90</v>
      </c>
      <c r="E83" s="59" t="s">
        <v>131</v>
      </c>
      <c r="F83" s="29" t="s">
        <v>141</v>
      </c>
      <c r="G83" s="29"/>
    </row>
    <row r="84" spans="3:10" ht="45.6" customHeight="1" x14ac:dyDescent="0.25">
      <c r="C84" s="28" t="s">
        <v>60</v>
      </c>
      <c r="D84" s="29" t="s">
        <v>91</v>
      </c>
      <c r="E84" s="59" t="s">
        <v>131</v>
      </c>
      <c r="F84" s="117" t="s">
        <v>142</v>
      </c>
      <c r="G84" s="29"/>
    </row>
    <row r="85" spans="3:10" ht="48.6" customHeight="1" x14ac:dyDescent="0.25">
      <c r="C85" s="28" t="s">
        <v>61</v>
      </c>
      <c r="D85" s="29" t="s">
        <v>92</v>
      </c>
      <c r="E85" s="59" t="s">
        <v>131</v>
      </c>
      <c r="F85" s="117" t="s">
        <v>143</v>
      </c>
      <c r="G85" s="29"/>
    </row>
    <row r="86" spans="3:10" ht="33" customHeight="1" x14ac:dyDescent="0.25">
      <c r="C86" s="28" t="s">
        <v>62</v>
      </c>
      <c r="D86" s="56" t="s">
        <v>93</v>
      </c>
      <c r="E86" s="59" t="s">
        <v>131</v>
      </c>
      <c r="F86" s="117" t="s">
        <v>144</v>
      </c>
      <c r="G86" s="29"/>
    </row>
    <row r="87" spans="3:10" ht="36" x14ac:dyDescent="0.25">
      <c r="C87" s="28" t="s">
        <v>63</v>
      </c>
      <c r="D87" s="56" t="s">
        <v>94</v>
      </c>
      <c r="E87" s="59" t="s">
        <v>131</v>
      </c>
      <c r="F87" s="117" t="s">
        <v>145</v>
      </c>
      <c r="G87" s="29"/>
    </row>
    <row r="88" spans="3:10" ht="47.45" customHeight="1" x14ac:dyDescent="0.25">
      <c r="C88" s="28" t="s">
        <v>64</v>
      </c>
      <c r="D88" s="56" t="s">
        <v>95</v>
      </c>
      <c r="E88" s="59" t="s">
        <v>131</v>
      </c>
      <c r="F88" s="117" t="s">
        <v>146</v>
      </c>
      <c r="G88" s="29"/>
    </row>
    <row r="89" spans="3:10" ht="50.45" customHeight="1" x14ac:dyDescent="0.25">
      <c r="C89" s="28" t="s">
        <v>65</v>
      </c>
      <c r="D89" s="56" t="s">
        <v>96</v>
      </c>
      <c r="E89" s="59" t="s">
        <v>131</v>
      </c>
      <c r="F89" s="117" t="s">
        <v>147</v>
      </c>
      <c r="G89" s="29"/>
    </row>
    <row r="90" spans="3:10" ht="26.45" customHeight="1" x14ac:dyDescent="0.25">
      <c r="C90" s="231" t="s">
        <v>66</v>
      </c>
      <c r="D90" s="232"/>
      <c r="E90" s="35" t="str">
        <f>IF(Sheet3!A1&lt;9,Sheet2!D4,IF(Sheet3!A1=9,Sheet2!D2))</f>
        <v>није квалификован</v>
      </c>
      <c r="F90" s="273" t="s">
        <v>148</v>
      </c>
      <c r="G90" s="274"/>
    </row>
    <row r="91" spans="3:10" ht="28.15" customHeight="1" x14ac:dyDescent="0.25">
      <c r="C91" s="259" t="s">
        <v>67</v>
      </c>
      <c r="D91" s="260"/>
      <c r="E91" s="260"/>
      <c r="F91" s="260"/>
      <c r="G91" s="112" t="s">
        <v>170</v>
      </c>
    </row>
    <row r="92" spans="3:10" ht="21.6" customHeight="1" x14ac:dyDescent="0.25">
      <c r="C92" s="210" t="s">
        <v>56</v>
      </c>
      <c r="D92" s="249"/>
      <c r="E92" s="27" t="s">
        <v>130</v>
      </c>
      <c r="F92" s="272" t="s">
        <v>138</v>
      </c>
      <c r="G92" s="272"/>
      <c r="H92" s="51"/>
      <c r="I92" s="41"/>
      <c r="J92" s="41">
        <f>SUM(H97:H99)</f>
        <v>0</v>
      </c>
    </row>
    <row r="93" spans="3:10" ht="55.9" customHeight="1" x14ac:dyDescent="0.25">
      <c r="C93" s="30">
        <v>6</v>
      </c>
      <c r="D93" s="38" t="s">
        <v>97</v>
      </c>
      <c r="E93" s="60" t="s">
        <v>131</v>
      </c>
      <c r="F93" s="29" t="s">
        <v>149</v>
      </c>
      <c r="G93" s="29"/>
      <c r="H93" s="41">
        <f>IF('HSE Kvalifikacioni Upitnik'!E93="Да",6.25,0)</f>
        <v>0</v>
      </c>
      <c r="I93" s="41"/>
      <c r="J93" s="41">
        <f>SUM(H93:H96)</f>
        <v>0</v>
      </c>
    </row>
    <row r="94" spans="3:10" ht="66.599999999999994" customHeight="1" x14ac:dyDescent="0.25">
      <c r="C94" s="30">
        <v>7</v>
      </c>
      <c r="D94" s="39" t="s">
        <v>98</v>
      </c>
      <c r="E94" s="60" t="s">
        <v>132</v>
      </c>
      <c r="F94" s="29" t="s">
        <v>150</v>
      </c>
      <c r="G94" s="29"/>
      <c r="H94" s="41">
        <f>IF('HSE Kvalifikacioni Upitnik'!E94="Да",6.25,0)</f>
        <v>0</v>
      </c>
      <c r="I94" s="41"/>
      <c r="J94" s="41"/>
    </row>
    <row r="95" spans="3:10" ht="62.45" customHeight="1" x14ac:dyDescent="0.25">
      <c r="C95" s="30">
        <v>8</v>
      </c>
      <c r="D95" s="39" t="s">
        <v>99</v>
      </c>
      <c r="E95" s="60" t="s">
        <v>131</v>
      </c>
      <c r="F95" s="29" t="s">
        <v>151</v>
      </c>
      <c r="G95" s="56"/>
      <c r="H95" s="41">
        <f>IF('HSE Kvalifikacioni Upitnik'!E95="Да",6.25,0)</f>
        <v>0</v>
      </c>
      <c r="I95" s="41"/>
      <c r="J95" s="41"/>
    </row>
    <row r="96" spans="3:10" ht="76.150000000000006" customHeight="1" x14ac:dyDescent="0.25">
      <c r="C96" s="30">
        <v>9</v>
      </c>
      <c r="D96" s="39" t="s">
        <v>100</v>
      </c>
      <c r="E96" s="60" t="s">
        <v>131</v>
      </c>
      <c r="F96" s="29" t="s">
        <v>152</v>
      </c>
      <c r="G96" s="56"/>
      <c r="H96" s="41">
        <f>IF('HSE Kvalifikacioni Upitnik'!E96="Да",6.25,0)</f>
        <v>0</v>
      </c>
      <c r="I96" s="41"/>
      <c r="J96" s="41"/>
    </row>
    <row r="97" spans="3:10" ht="32.450000000000003" customHeight="1" x14ac:dyDescent="0.25">
      <c r="C97" s="30">
        <v>10</v>
      </c>
      <c r="D97" s="37" t="s">
        <v>101</v>
      </c>
      <c r="E97" s="61" t="s">
        <v>131</v>
      </c>
      <c r="F97" s="118" t="s">
        <v>153</v>
      </c>
      <c r="G97" s="111"/>
      <c r="H97" s="41">
        <f>IF('HSE Kvalifikacioni Upitnik'!E97="Да",8.33,0)</f>
        <v>0</v>
      </c>
      <c r="I97" s="41"/>
      <c r="J97" s="41"/>
    </row>
    <row r="98" spans="3:10" ht="34.9" customHeight="1" x14ac:dyDescent="0.25">
      <c r="C98" s="30">
        <v>11</v>
      </c>
      <c r="D98" s="37" t="s">
        <v>102</v>
      </c>
      <c r="E98" s="61" t="s">
        <v>131</v>
      </c>
      <c r="F98" s="118" t="s">
        <v>154</v>
      </c>
      <c r="G98" s="56"/>
      <c r="H98" s="41">
        <f>IF('HSE Kvalifikacioni Upitnik'!E98="Да",8.33,0)</f>
        <v>0</v>
      </c>
      <c r="I98" s="41"/>
      <c r="J98" s="41"/>
    </row>
    <row r="99" spans="3:10" ht="60" customHeight="1" x14ac:dyDescent="0.25">
      <c r="C99" s="30">
        <v>12</v>
      </c>
      <c r="D99" s="37" t="s">
        <v>103</v>
      </c>
      <c r="E99" s="61" t="s">
        <v>131</v>
      </c>
      <c r="F99" s="118" t="s">
        <v>155</v>
      </c>
      <c r="G99" s="56"/>
      <c r="H99" s="41">
        <f>IF('HSE Kvalifikacioni Upitnik'!E99="Да",8.33,0)</f>
        <v>0</v>
      </c>
      <c r="I99" s="41"/>
      <c r="J99" s="41"/>
    </row>
    <row r="100" spans="3:10" ht="60" customHeight="1" x14ac:dyDescent="0.25">
      <c r="C100" s="30">
        <v>13</v>
      </c>
      <c r="D100" s="119" t="s">
        <v>104</v>
      </c>
      <c r="E100" s="59" t="s">
        <v>132</v>
      </c>
      <c r="F100" s="120" t="s">
        <v>156</v>
      </c>
      <c r="G100" s="56"/>
      <c r="H100" s="41">
        <f>IF('HSE Kvalifikacioni Upitnik'!E100="Да",5,0)</f>
        <v>0</v>
      </c>
      <c r="I100" s="41"/>
      <c r="J100" s="41"/>
    </row>
    <row r="101" spans="3:10" ht="33" customHeight="1" x14ac:dyDescent="0.25">
      <c r="C101" s="30">
        <v>14</v>
      </c>
      <c r="D101" s="29" t="s">
        <v>105</v>
      </c>
      <c r="E101" s="59" t="s">
        <v>132</v>
      </c>
      <c r="F101" s="118" t="s">
        <v>157</v>
      </c>
      <c r="G101" s="56"/>
      <c r="H101" s="41">
        <f>IF('HSE Kvalifikacioni Upitnik'!E101="Да",5,0)</f>
        <v>0</v>
      </c>
      <c r="I101" s="41"/>
      <c r="J101" s="45" t="s">
        <v>171</v>
      </c>
    </row>
    <row r="102" spans="3:10" ht="45" customHeight="1" x14ac:dyDescent="0.25">
      <c r="C102" s="30">
        <v>15</v>
      </c>
      <c r="D102" s="29" t="s">
        <v>106</v>
      </c>
      <c r="E102" s="59" t="s">
        <v>132</v>
      </c>
      <c r="F102" s="118" t="s">
        <v>158</v>
      </c>
      <c r="G102" s="56"/>
      <c r="H102" s="41">
        <f>IF('HSE Kvalifikacioni Upitnik'!E102="Да",5,0)</f>
        <v>0</v>
      </c>
      <c r="I102" s="41"/>
      <c r="J102" s="45" t="s">
        <v>172</v>
      </c>
    </row>
    <row r="103" spans="3:10" ht="55.15" customHeight="1" x14ac:dyDescent="0.25">
      <c r="C103" s="30">
        <v>16</v>
      </c>
      <c r="D103" s="29" t="s">
        <v>107</v>
      </c>
      <c r="E103" s="59" t="s">
        <v>131</v>
      </c>
      <c r="F103" s="118" t="s">
        <v>159</v>
      </c>
      <c r="G103" s="110"/>
      <c r="H103" s="41">
        <f>IF('HSE Kvalifikacioni Upitnik'!E103="Да",5,0)</f>
        <v>0</v>
      </c>
      <c r="I103" s="41"/>
      <c r="J103" s="41"/>
    </row>
    <row r="104" spans="3:10" ht="55.15" customHeight="1" x14ac:dyDescent="0.25">
      <c r="C104" s="30">
        <v>17</v>
      </c>
      <c r="D104" s="29" t="s">
        <v>108</v>
      </c>
      <c r="E104" s="59" t="s">
        <v>131</v>
      </c>
      <c r="F104" s="120" t="s">
        <v>160</v>
      </c>
      <c r="G104" s="29"/>
      <c r="H104" s="41">
        <f>IF('HSE Kvalifikacioni Upitnik'!E104="Да",5,0)</f>
        <v>0</v>
      </c>
      <c r="I104" s="41"/>
      <c r="J104" s="41"/>
    </row>
    <row r="105" spans="3:10" ht="33" customHeight="1" x14ac:dyDescent="0.25">
      <c r="C105" s="30">
        <v>18</v>
      </c>
      <c r="D105" s="29" t="s">
        <v>109</v>
      </c>
      <c r="E105" s="59" t="s">
        <v>132</v>
      </c>
      <c r="F105" s="118" t="s">
        <v>161</v>
      </c>
      <c r="G105" s="29"/>
      <c r="H105" s="41">
        <f>IF('HSE Kvalifikacioni Upitnik'!E105="Да",5,0)</f>
        <v>0</v>
      </c>
      <c r="I105" s="41"/>
      <c r="J105" s="41"/>
    </row>
    <row r="106" spans="3:10" ht="39.6" customHeight="1" x14ac:dyDescent="0.25">
      <c r="C106" s="30">
        <v>19</v>
      </c>
      <c r="D106" s="119" t="s">
        <v>110</v>
      </c>
      <c r="E106" s="62" t="s">
        <v>132</v>
      </c>
      <c r="F106" s="118" t="s">
        <v>162</v>
      </c>
      <c r="G106" s="29"/>
      <c r="H106" s="41">
        <f>IF('HSE Kvalifikacioni Upitnik'!E106="Да",5,0)</f>
        <v>0</v>
      </c>
      <c r="I106" s="41"/>
      <c r="J106" s="41"/>
    </row>
    <row r="107" spans="3:10" ht="39.6" hidden="1" customHeight="1" x14ac:dyDescent="0.25">
      <c r="C107" s="48" t="s">
        <v>193</v>
      </c>
      <c r="D107" s="42" t="str">
        <f>IF(AND(J93&lt;25,J92&lt;=24.99),Sheet5!B1,J101)</f>
        <v>Извођач је квалификован за низак ризик</v>
      </c>
      <c r="E107" s="292" t="e">
        <f>SUM(H93:H106)+E90</f>
        <v>#VALUE!</v>
      </c>
      <c r="F107" s="295" t="s">
        <v>194</v>
      </c>
      <c r="G107" s="296"/>
      <c r="H107" s="41"/>
      <c r="I107" s="41"/>
      <c r="J107" s="41"/>
    </row>
    <row r="108" spans="3:10" ht="46.9" hidden="1" customHeight="1" x14ac:dyDescent="0.25">
      <c r="C108" s="49" t="s">
        <v>195</v>
      </c>
      <c r="D108" s="42" t="str">
        <f>IF(AND(J93=25,J92&lt;24.99),Sheet5!B2,J102)</f>
        <v>If the contractor has been qualified for high risk level, it automatically qualifies for the moderate and low risk activities.</v>
      </c>
      <c r="E108" s="293"/>
      <c r="F108" s="297"/>
      <c r="G108" s="298"/>
      <c r="H108" s="41"/>
      <c r="I108" s="41"/>
      <c r="J108" s="41"/>
    </row>
    <row r="109" spans="3:10" ht="48.6" hidden="1" customHeight="1" x14ac:dyDescent="0.25">
      <c r="C109" s="50" t="s">
        <v>196</v>
      </c>
      <c r="D109" s="42" t="str">
        <f>IF(AND(J93=25,J92=24.99),Sheet5!B3,J101)</f>
        <v>If the contractor has been qualified for moderate risk level, it automatically qualifies for the low risk activities.</v>
      </c>
      <c r="E109" s="294"/>
      <c r="F109" s="299"/>
      <c r="G109" s="300"/>
      <c r="H109" s="41"/>
      <c r="I109" s="41"/>
      <c r="J109" s="41"/>
    </row>
    <row r="110" spans="3:10" ht="133.15" customHeight="1" x14ac:dyDescent="0.25">
      <c r="C110" s="290" t="s">
        <v>68</v>
      </c>
      <c r="D110" s="290"/>
      <c r="E110" s="65">
        <f>IF('Ocena HSE Kvalifik. upitnika'!C40="Извођач је квалификован",'HSE Kvalifikacioni Upitnik'!E107+E75, 0)</f>
        <v>0</v>
      </c>
      <c r="F110" s="270" t="s">
        <v>163</v>
      </c>
      <c r="G110" s="271"/>
      <c r="H110" s="41"/>
      <c r="I110" s="41"/>
      <c r="J110" s="41"/>
    </row>
    <row r="111" spans="3:10" ht="25.9" customHeight="1" x14ac:dyDescent="0.25">
      <c r="D111" s="3"/>
    </row>
    <row r="112" spans="3:10" ht="40.15" customHeight="1" x14ac:dyDescent="0.25">
      <c r="C112" s="289" t="s">
        <v>69</v>
      </c>
      <c r="D112" s="289"/>
      <c r="E112" s="289"/>
      <c r="F112" s="289"/>
      <c r="G112" s="289"/>
    </row>
    <row r="113" spans="3:7" ht="29.45" customHeight="1" x14ac:dyDescent="0.25">
      <c r="C113" s="193" t="s">
        <v>70</v>
      </c>
      <c r="D113" s="194"/>
      <c r="E113" s="194"/>
      <c r="F113" s="194"/>
      <c r="G113" s="303"/>
    </row>
    <row r="114" spans="3:7" ht="45.6" customHeight="1" x14ac:dyDescent="0.25">
      <c r="C114" s="241" t="s">
        <v>71</v>
      </c>
      <c r="D114" s="242"/>
      <c r="E114" s="242"/>
      <c r="F114" s="242"/>
      <c r="G114" s="243"/>
    </row>
    <row r="115" spans="3:7" ht="32.450000000000003" customHeight="1" x14ac:dyDescent="0.25">
      <c r="C115" s="266" t="s">
        <v>72</v>
      </c>
      <c r="D115" s="267"/>
      <c r="E115" s="268"/>
      <c r="F115" s="291" t="s">
        <v>164</v>
      </c>
      <c r="G115" s="291"/>
    </row>
    <row r="116" spans="3:7" ht="15" customHeight="1" x14ac:dyDescent="0.25">
      <c r="C116" s="31">
        <v>1</v>
      </c>
      <c r="D116" s="287"/>
      <c r="E116" s="288"/>
      <c r="F116" s="192" t="s">
        <v>131</v>
      </c>
      <c r="G116" s="192"/>
    </row>
    <row r="117" spans="3:7" ht="15" customHeight="1" x14ac:dyDescent="0.25">
      <c r="C117" s="31">
        <v>2</v>
      </c>
      <c r="D117" s="287"/>
      <c r="E117" s="288"/>
      <c r="F117" s="192" t="s">
        <v>131</v>
      </c>
      <c r="G117" s="192"/>
    </row>
    <row r="118" spans="3:7" ht="18.600000000000001" customHeight="1" x14ac:dyDescent="0.25">
      <c r="C118" s="31">
        <v>3</v>
      </c>
      <c r="D118" s="213"/>
      <c r="E118" s="214"/>
      <c r="F118" s="192" t="s">
        <v>131</v>
      </c>
      <c r="G118" s="192"/>
    </row>
    <row r="119" spans="3:7" ht="18.600000000000001" customHeight="1" x14ac:dyDescent="0.25">
      <c r="C119" s="31">
        <v>4</v>
      </c>
      <c r="D119" s="213"/>
      <c r="E119" s="214"/>
      <c r="F119" s="192" t="s">
        <v>132</v>
      </c>
      <c r="G119" s="192"/>
    </row>
    <row r="120" spans="3:7" ht="27.6" customHeight="1" x14ac:dyDescent="0.25">
      <c r="C120" s="193" t="s">
        <v>73</v>
      </c>
      <c r="D120" s="194"/>
      <c r="E120" s="194"/>
      <c r="F120" s="194"/>
      <c r="G120" s="194"/>
    </row>
    <row r="121" spans="3:7" ht="18.600000000000001" customHeight="1" x14ac:dyDescent="0.25">
      <c r="C121" s="195" t="s">
        <v>74</v>
      </c>
      <c r="D121" s="196"/>
      <c r="E121" s="197"/>
      <c r="F121" s="210" t="s">
        <v>165</v>
      </c>
      <c r="G121" s="210"/>
    </row>
    <row r="122" spans="3:7" ht="18.600000000000001" customHeight="1" x14ac:dyDescent="0.25">
      <c r="C122" s="57">
        <v>1</v>
      </c>
      <c r="D122" s="198" t="s">
        <v>111</v>
      </c>
      <c r="E122" s="199"/>
      <c r="F122" s="209"/>
      <c r="G122" s="209"/>
    </row>
    <row r="123" spans="3:7" ht="18.600000000000001" customHeight="1" x14ac:dyDescent="0.25">
      <c r="C123" s="57">
        <v>2</v>
      </c>
      <c r="D123" s="198" t="s">
        <v>112</v>
      </c>
      <c r="E123" s="199"/>
      <c r="F123" s="209"/>
      <c r="G123" s="209"/>
    </row>
    <row r="124" spans="3:7" ht="18.600000000000001" customHeight="1" x14ac:dyDescent="0.25">
      <c r="C124" s="200" t="s">
        <v>74</v>
      </c>
      <c r="D124" s="201"/>
      <c r="E124" s="202"/>
      <c r="F124" s="218" t="s">
        <v>166</v>
      </c>
      <c r="G124" s="218"/>
    </row>
    <row r="125" spans="3:7" ht="18.600000000000001" customHeight="1" x14ac:dyDescent="0.25">
      <c r="C125" s="115">
        <v>1</v>
      </c>
      <c r="D125" s="198" t="s">
        <v>113</v>
      </c>
      <c r="E125" s="199"/>
      <c r="F125" s="225"/>
      <c r="G125" s="226"/>
    </row>
    <row r="126" spans="3:7" ht="19.899999999999999" customHeight="1" x14ac:dyDescent="0.25">
      <c r="C126" s="57">
        <v>2</v>
      </c>
      <c r="D126" s="198" t="s">
        <v>114</v>
      </c>
      <c r="E126" s="199"/>
      <c r="F126" s="209"/>
      <c r="G126" s="209"/>
    </row>
    <row r="127" spans="3:7" ht="24.6" customHeight="1" x14ac:dyDescent="0.25">
      <c r="C127" s="219" t="s">
        <v>75</v>
      </c>
      <c r="D127" s="220"/>
      <c r="E127" s="221"/>
      <c r="F127" s="218" t="s">
        <v>167</v>
      </c>
      <c r="G127" s="218"/>
    </row>
    <row r="128" spans="3:7" ht="25.9" customHeight="1" x14ac:dyDescent="0.25">
      <c r="C128" s="222" t="s">
        <v>76</v>
      </c>
      <c r="D128" s="223"/>
      <c r="E128" s="224"/>
      <c r="F128" s="209"/>
      <c r="G128" s="209"/>
    </row>
    <row r="129" spans="3:7" ht="26.45" customHeight="1" x14ac:dyDescent="0.25">
      <c r="C129" s="215" t="s">
        <v>77</v>
      </c>
      <c r="D129" s="216"/>
      <c r="E129" s="216"/>
      <c r="F129" s="216"/>
      <c r="G129" s="217"/>
    </row>
    <row r="130" spans="3:7" ht="19.149999999999999" customHeight="1" x14ac:dyDescent="0.25">
      <c r="C130" s="20">
        <v>1</v>
      </c>
      <c r="D130" s="198" t="s">
        <v>115</v>
      </c>
      <c r="E130" s="208"/>
      <c r="F130" s="208"/>
      <c r="G130" s="199"/>
    </row>
    <row r="131" spans="3:7" ht="20.45" customHeight="1" x14ac:dyDescent="0.25">
      <c r="C131" s="20">
        <v>2</v>
      </c>
      <c r="D131" s="198" t="s">
        <v>116</v>
      </c>
      <c r="E131" s="208"/>
      <c r="F131" s="208"/>
      <c r="G131" s="199"/>
    </row>
    <row r="132" spans="3:7" ht="18.600000000000001" customHeight="1" x14ac:dyDescent="0.25">
      <c r="C132" s="23">
        <v>3</v>
      </c>
      <c r="D132" s="198" t="s">
        <v>117</v>
      </c>
      <c r="E132" s="208"/>
      <c r="F132" s="208"/>
      <c r="G132" s="199"/>
    </row>
    <row r="133" spans="3:7" ht="21.6" customHeight="1" x14ac:dyDescent="0.25">
      <c r="C133" s="20">
        <v>4</v>
      </c>
      <c r="D133" s="198" t="s">
        <v>118</v>
      </c>
      <c r="E133" s="208"/>
      <c r="F133" s="208"/>
      <c r="G133" s="199"/>
    </row>
    <row r="134" spans="3:7" ht="21.6" customHeight="1" x14ac:dyDescent="0.25">
      <c r="C134" s="20">
        <v>5</v>
      </c>
      <c r="D134" s="198" t="s">
        <v>119</v>
      </c>
      <c r="E134" s="208"/>
      <c r="F134" s="208"/>
      <c r="G134" s="199"/>
    </row>
    <row r="135" spans="3:7" ht="21.6" customHeight="1" x14ac:dyDescent="0.25">
      <c r="C135" s="23">
        <v>6</v>
      </c>
      <c r="D135" s="198" t="s">
        <v>120</v>
      </c>
      <c r="E135" s="208"/>
      <c r="F135" s="208"/>
      <c r="G135" s="199"/>
    </row>
    <row r="136" spans="3:7" ht="19.899999999999999" customHeight="1" x14ac:dyDescent="0.25">
      <c r="C136" s="20">
        <v>7</v>
      </c>
      <c r="D136" s="198" t="s">
        <v>121</v>
      </c>
      <c r="E136" s="208"/>
      <c r="F136" s="208"/>
      <c r="G136" s="199"/>
    </row>
    <row r="137" spans="3:7" ht="27" customHeight="1" x14ac:dyDescent="0.25">
      <c r="C137" s="40">
        <v>8</v>
      </c>
      <c r="D137" s="198" t="s">
        <v>122</v>
      </c>
      <c r="E137" s="208"/>
      <c r="F137" s="208"/>
      <c r="G137" s="199"/>
    </row>
    <row r="138" spans="3:7" ht="64.900000000000006" customHeight="1" x14ac:dyDescent="0.25">
      <c r="C138" s="227" t="s">
        <v>78</v>
      </c>
      <c r="D138" s="228"/>
      <c r="E138" s="228"/>
      <c r="F138" s="228"/>
      <c r="G138" s="229"/>
    </row>
    <row r="139" spans="3:7" ht="51" customHeight="1" thickBot="1" x14ac:dyDescent="0.3">
      <c r="C139" s="188" t="s">
        <v>79</v>
      </c>
      <c r="D139" s="188"/>
      <c r="E139" s="188"/>
      <c r="F139" s="188"/>
      <c r="G139" s="188"/>
    </row>
    <row r="140" spans="3:7" ht="50.45" hidden="1" customHeight="1" x14ac:dyDescent="0.25">
      <c r="C140" s="203" t="s">
        <v>197</v>
      </c>
      <c r="D140" s="203"/>
      <c r="E140" s="203" t="e">
        <f>SUM(#REF!)+E107</f>
        <v>#REF!</v>
      </c>
      <c r="F140" s="205" t="str">
        <f>D107</f>
        <v>Извођач је квалификован за низак ризик</v>
      </c>
      <c r="G140" s="205"/>
    </row>
    <row r="141" spans="3:7" ht="44.45" hidden="1" customHeight="1" x14ac:dyDescent="0.25">
      <c r="C141" s="204"/>
      <c r="D141" s="204"/>
      <c r="E141" s="204"/>
      <c r="F141" s="206" t="str">
        <f>D108</f>
        <v>If the contractor has been qualified for high risk level, it automatically qualifies for the moderate and low risk activities.</v>
      </c>
      <c r="G141" s="206"/>
    </row>
    <row r="142" spans="3:7" ht="6" hidden="1" customHeight="1" x14ac:dyDescent="0.25">
      <c r="C142" s="204"/>
      <c r="D142" s="204"/>
      <c r="E142" s="204"/>
      <c r="F142" s="207" t="str">
        <f>D109</f>
        <v>If the contractor has been qualified for moderate risk level, it automatically qualifies for the low risk activities.</v>
      </c>
      <c r="G142" s="207"/>
    </row>
    <row r="143" spans="3:7" ht="16.899999999999999" customHeight="1" x14ac:dyDescent="0.25">
      <c r="C143" s="46"/>
      <c r="D143" s="46"/>
      <c r="E143" s="46"/>
      <c r="F143" s="47"/>
      <c r="G143" s="47"/>
    </row>
    <row r="144" spans="3:7" ht="23.45" customHeight="1" x14ac:dyDescent="0.25">
      <c r="C144" s="11"/>
      <c r="D144" s="21" t="s">
        <v>123</v>
      </c>
      <c r="E144" s="12"/>
      <c r="F144" s="12"/>
      <c r="G144" s="11"/>
    </row>
    <row r="145" spans="3:7" ht="31.15" customHeight="1" x14ac:dyDescent="0.25">
      <c r="D145" s="3" t="s">
        <v>124</v>
      </c>
      <c r="E145" s="7"/>
      <c r="F145" s="78" t="s">
        <v>168</v>
      </c>
      <c r="G145" s="79" t="str">
        <f>'Ocena HSE Kvalifik. upitnika'!C40</f>
        <v>Извођач није квалификован</v>
      </c>
    </row>
    <row r="146" spans="3:7" ht="21.6" customHeight="1" x14ac:dyDescent="0.25">
      <c r="D146" s="63"/>
      <c r="E146" s="32"/>
      <c r="F146" s="13"/>
      <c r="G146" s="68"/>
    </row>
    <row r="147" spans="3:7" ht="20.45" customHeight="1" x14ac:dyDescent="0.25">
      <c r="D147" s="190" t="s">
        <v>125</v>
      </c>
      <c r="E147" s="7"/>
      <c r="F147" s="14"/>
      <c r="G147" s="189"/>
    </row>
    <row r="148" spans="3:7" ht="31.15" customHeight="1" x14ac:dyDescent="0.25">
      <c r="D148" s="191"/>
      <c r="E148" s="7"/>
      <c r="G148" s="189"/>
    </row>
    <row r="149" spans="3:7" ht="30.6" customHeight="1" x14ac:dyDescent="0.25">
      <c r="D149" s="43" t="s">
        <v>126</v>
      </c>
      <c r="E149" s="7"/>
      <c r="G149" s="33"/>
    </row>
    <row r="150" spans="3:7" ht="37.15" customHeight="1" x14ac:dyDescent="0.25">
      <c r="D150" s="44">
        <f ca="1">TODAY()</f>
        <v>43784</v>
      </c>
      <c r="E150" s="7"/>
      <c r="G150" s="33"/>
    </row>
    <row r="151" spans="3:7" ht="27.6" customHeight="1" x14ac:dyDescent="0.25">
      <c r="D151" s="7"/>
      <c r="E151" s="7"/>
      <c r="G151" s="33"/>
    </row>
    <row r="152" spans="3:7" ht="20.45" customHeight="1" x14ac:dyDescent="0.25">
      <c r="C152" s="1" t="s">
        <v>80</v>
      </c>
      <c r="D152" s="1"/>
    </row>
    <row r="153" spans="3:7" ht="24" customHeight="1" x14ac:dyDescent="0.25">
      <c r="C153" s="212" t="s">
        <v>81</v>
      </c>
      <c r="D153" s="212"/>
    </row>
    <row r="154" spans="3:7" ht="20.45" customHeight="1" x14ac:dyDescent="0.25">
      <c r="C154" s="212" t="s">
        <v>82</v>
      </c>
      <c r="D154" s="212"/>
    </row>
    <row r="155" spans="3:7" ht="22.15" customHeight="1" x14ac:dyDescent="0.25">
      <c r="C155" s="212" t="s">
        <v>83</v>
      </c>
      <c r="D155" s="212"/>
    </row>
    <row r="156" spans="3:7" ht="17.45" customHeight="1" x14ac:dyDescent="0.25">
      <c r="C156" s="211"/>
      <c r="D156" s="211"/>
    </row>
    <row r="157" spans="3:7" x14ac:dyDescent="0.25">
      <c r="C157" s="34"/>
      <c r="D157" s="34"/>
      <c r="E157" s="34"/>
      <c r="F157" s="34"/>
      <c r="G157" s="34"/>
    </row>
    <row r="158" spans="3:7" x14ac:dyDescent="0.25">
      <c r="C158" s="34"/>
      <c r="D158" s="34"/>
      <c r="E158" s="34"/>
      <c r="F158" s="34"/>
      <c r="G158" s="34"/>
    </row>
  </sheetData>
  <mergeCells count="163">
    <mergeCell ref="C17:D17"/>
    <mergeCell ref="C18:D18"/>
    <mergeCell ref="D116:E116"/>
    <mergeCell ref="D118:E118"/>
    <mergeCell ref="D117:E117"/>
    <mergeCell ref="C112:G112"/>
    <mergeCell ref="C110:D110"/>
    <mergeCell ref="F115:G115"/>
    <mergeCell ref="E107:E109"/>
    <mergeCell ref="F107:G109"/>
    <mergeCell ref="C49:E49"/>
    <mergeCell ref="C50:E50"/>
    <mergeCell ref="C51:E51"/>
    <mergeCell ref="C76:G76"/>
    <mergeCell ref="F50:G50"/>
    <mergeCell ref="F51:G51"/>
    <mergeCell ref="C113:G113"/>
    <mergeCell ref="C114:G114"/>
    <mergeCell ref="C115:E115"/>
    <mergeCell ref="F46:G46"/>
    <mergeCell ref="F47:G47"/>
    <mergeCell ref="F54:G54"/>
    <mergeCell ref="C48:G48"/>
    <mergeCell ref="F49:G49"/>
    <mergeCell ref="D6:F6"/>
    <mergeCell ref="C8:G8"/>
    <mergeCell ref="D32:F32"/>
    <mergeCell ref="D33:F33"/>
    <mergeCell ref="D34:F34"/>
    <mergeCell ref="D26:F26"/>
    <mergeCell ref="D27:F27"/>
    <mergeCell ref="D28:F28"/>
    <mergeCell ref="D29:F29"/>
    <mergeCell ref="D30:F30"/>
    <mergeCell ref="C11:G11"/>
    <mergeCell ref="E12:G12"/>
    <mergeCell ref="E13:G13"/>
    <mergeCell ref="E14:G14"/>
    <mergeCell ref="E15:G15"/>
    <mergeCell ref="E16:G16"/>
    <mergeCell ref="E17:G17"/>
    <mergeCell ref="E18:G18"/>
    <mergeCell ref="E19:G19"/>
    <mergeCell ref="D25:F25"/>
    <mergeCell ref="D31:F31"/>
    <mergeCell ref="C14:D14"/>
    <mergeCell ref="C15:D15"/>
    <mergeCell ref="C16:D16"/>
    <mergeCell ref="F56:G56"/>
    <mergeCell ref="F43:G43"/>
    <mergeCell ref="F40:G40"/>
    <mergeCell ref="F52:G52"/>
    <mergeCell ref="F53:G53"/>
    <mergeCell ref="F110:G110"/>
    <mergeCell ref="F92:G92"/>
    <mergeCell ref="F90:G90"/>
    <mergeCell ref="C61:G61"/>
    <mergeCell ref="F80:G80"/>
    <mergeCell ref="C73:D73"/>
    <mergeCell ref="C78:D78"/>
    <mergeCell ref="C80:D80"/>
    <mergeCell ref="C53:E53"/>
    <mergeCell ref="C70:D70"/>
    <mergeCell ref="C67:D67"/>
    <mergeCell ref="C74:D74"/>
    <mergeCell ref="C75:D75"/>
    <mergeCell ref="E75:F75"/>
    <mergeCell ref="E67:F67"/>
    <mergeCell ref="E68:F68"/>
    <mergeCell ref="E69:F69"/>
    <mergeCell ref="E70:F70"/>
    <mergeCell ref="E71:F71"/>
    <mergeCell ref="F116:G116"/>
    <mergeCell ref="C92:D92"/>
    <mergeCell ref="E21:G21"/>
    <mergeCell ref="C52:E52"/>
    <mergeCell ref="C38:G38"/>
    <mergeCell ref="C56:D56"/>
    <mergeCell ref="C57:D57"/>
    <mergeCell ref="C58:D58"/>
    <mergeCell ref="C59:D59"/>
    <mergeCell ref="C68:D68"/>
    <mergeCell ref="F39:G39"/>
    <mergeCell ref="C39:E39"/>
    <mergeCell ref="C44:E44"/>
    <mergeCell ref="C45:E45"/>
    <mergeCell ref="C46:E46"/>
    <mergeCell ref="F41:G41"/>
    <mergeCell ref="F42:G42"/>
    <mergeCell ref="C91:F91"/>
    <mergeCell ref="C79:F79"/>
    <mergeCell ref="C37:G37"/>
    <mergeCell ref="D62:E62"/>
    <mergeCell ref="D63:E63"/>
    <mergeCell ref="C77:F77"/>
    <mergeCell ref="C69:D69"/>
    <mergeCell ref="C71:D71"/>
    <mergeCell ref="C90:D90"/>
    <mergeCell ref="C9:G9"/>
    <mergeCell ref="C54:E54"/>
    <mergeCell ref="C22:D22"/>
    <mergeCell ref="C20:D20"/>
    <mergeCell ref="E22:G22"/>
    <mergeCell ref="C10:G10"/>
    <mergeCell ref="C47:E47"/>
    <mergeCell ref="C23:G23"/>
    <mergeCell ref="C24:G24"/>
    <mergeCell ref="C21:D21"/>
    <mergeCell ref="C12:D12"/>
    <mergeCell ref="C40:E40"/>
    <mergeCell ref="C41:E41"/>
    <mergeCell ref="C42:E42"/>
    <mergeCell ref="E20:G20"/>
    <mergeCell ref="C36:F36"/>
    <mergeCell ref="C19:D19"/>
    <mergeCell ref="C13:D13"/>
    <mergeCell ref="D35:F35"/>
    <mergeCell ref="C43:E43"/>
    <mergeCell ref="F44:G44"/>
    <mergeCell ref="F45:G45"/>
    <mergeCell ref="C156:D156"/>
    <mergeCell ref="C154:D154"/>
    <mergeCell ref="C155:D155"/>
    <mergeCell ref="F117:G117"/>
    <mergeCell ref="D137:G137"/>
    <mergeCell ref="F128:G128"/>
    <mergeCell ref="F123:G123"/>
    <mergeCell ref="D119:E119"/>
    <mergeCell ref="C129:G129"/>
    <mergeCell ref="F124:G124"/>
    <mergeCell ref="F126:G126"/>
    <mergeCell ref="D132:G132"/>
    <mergeCell ref="D133:G133"/>
    <mergeCell ref="D134:G134"/>
    <mergeCell ref="F127:G127"/>
    <mergeCell ref="C127:E127"/>
    <mergeCell ref="D130:G130"/>
    <mergeCell ref="C128:E128"/>
    <mergeCell ref="C140:D142"/>
    <mergeCell ref="D125:E125"/>
    <mergeCell ref="D126:E126"/>
    <mergeCell ref="F125:G125"/>
    <mergeCell ref="C153:D153"/>
    <mergeCell ref="C138:G138"/>
    <mergeCell ref="C139:G139"/>
    <mergeCell ref="G147:G148"/>
    <mergeCell ref="D147:D148"/>
    <mergeCell ref="F118:G118"/>
    <mergeCell ref="F119:G119"/>
    <mergeCell ref="C120:G120"/>
    <mergeCell ref="C121:E121"/>
    <mergeCell ref="D122:E122"/>
    <mergeCell ref="D123:E123"/>
    <mergeCell ref="C124:E124"/>
    <mergeCell ref="E140:E142"/>
    <mergeCell ref="F140:G140"/>
    <mergeCell ref="F141:G141"/>
    <mergeCell ref="F142:G142"/>
    <mergeCell ref="D131:G131"/>
    <mergeCell ref="F122:G122"/>
    <mergeCell ref="D135:G135"/>
    <mergeCell ref="D136:G136"/>
    <mergeCell ref="F121:G121"/>
  </mergeCells>
  <conditionalFormatting sqref="F142:F143">
    <cfRule type="cellIs" dxfId="129" priority="51" operator="equal">
      <formula>"Извођач није квалификован"</formula>
    </cfRule>
    <cfRule type="cellIs" dxfId="128" priority="53" operator="equal">
      <formula>"Извођач јесте квалификован"</formula>
    </cfRule>
  </conditionalFormatting>
  <conditionalFormatting sqref="F64">
    <cfRule type="cellIs" dxfId="127" priority="49" operator="equal">
      <formula>"Умерен ризик"</formula>
    </cfRule>
  </conditionalFormatting>
  <conditionalFormatting sqref="F65 E66:E72">
    <cfRule type="cellIs" dxfId="126" priority="48" operator="equal">
      <formula>"Висок ризик"</formula>
    </cfRule>
  </conditionalFormatting>
  <conditionalFormatting sqref="E90">
    <cfRule type="cellIs" dxfId="125" priority="45" operator="equal">
      <formula>"није квалификован"</formula>
    </cfRule>
  </conditionalFormatting>
  <conditionalFormatting sqref="E110">
    <cfRule type="cellIs" dxfId="124" priority="43" operator="equal">
      <formula>"није квалификован"</formula>
    </cfRule>
  </conditionalFormatting>
  <conditionalFormatting sqref="C67">
    <cfRule type="cellIs" dxfId="123" priority="32" operator="equal">
      <formula>"Висок ризик"</formula>
    </cfRule>
  </conditionalFormatting>
  <conditionalFormatting sqref="G145">
    <cfRule type="cellIs" dxfId="122" priority="5" operator="equal">
      <formula>"Извођач није квалификован"</formula>
    </cfRule>
    <cfRule type="cellIs" dxfId="121" priority="6" operator="equal">
      <formula>"Извођач је квалификован"</formula>
    </cfRule>
  </conditionalFormatting>
  <conditionalFormatting sqref="G26:G35">
    <cfRule type="cellIs" dxfId="120" priority="3" operator="equal">
      <formula>"Умерен "</formula>
    </cfRule>
    <cfRule type="cellIs" dxfId="119" priority="4" operator="equal">
      <formula>"Низак "</formula>
    </cfRule>
  </conditionalFormatting>
  <conditionalFormatting sqref="C28">
    <cfRule type="duplicateValues" dxfId="118" priority="2"/>
  </conditionalFormatting>
  <conditionalFormatting sqref="G28">
    <cfRule type="cellIs" dxfId="117" priority="1" operator="equal">
      <formula>"Висок"</formula>
    </cfRule>
  </conditionalFormatting>
  <pageMargins left="0.7" right="0.7" top="0.75" bottom="0.75" header="0.3" footer="0.3"/>
  <pageSetup paperSize="8" scale="56" fitToHeight="0" orientation="portrait" r:id="rId1"/>
  <headerFooter differentOddEven="1" differentFirst="1">
    <oddHeader>&amp;C&amp;"Verdana,Regular"&amp;12 </oddHeader>
    <oddFooter>&amp;RСтрана 3 од 3</oddFooter>
    <evenHeader>&amp;C&amp;"Verdana,Regular"&amp;12 </evenHeader>
    <evenFooter>&amp;RСтрана 2 од 3</evenFooter>
    <firstHeader>&amp;LПрилог 3 SD-09.01.21&amp;C&amp;"Verdana,Regular"&amp;12 </firstHeader>
    <firstFooter>&amp;LSA-09.01.21-004, верзија 3.0&amp;RСтрана 1 од 3</firstFooter>
  </headerFooter>
  <rowBreaks count="3" manualBreakCount="3">
    <brk id="78" min="1" max="8" man="1"/>
    <brk id="129" min="1" max="8" man="1"/>
    <brk id="156" max="16383" man="1"/>
  </rowBreaks>
  <drawing r:id="rId2"/>
  <extLst>
    <ext xmlns:x14="http://schemas.microsoft.com/office/spreadsheetml/2009/9/main" uri="{78C0D931-6437-407d-A8EE-F0AAD7539E65}">
      <x14:conditionalFormattings>
        <x14:conditionalFormatting xmlns:xm="http://schemas.microsoft.com/office/excel/2006/main">
          <x14:cfRule type="cellIs" priority="21" operator="equal" id="{28F40089-7BA5-4C53-A3AC-28E695693DCF}">
            <xm:f>Sheet5!$K$3</xm:f>
            <x14:dxf>
              <font>
                <color rgb="FF9C0006"/>
              </font>
              <fill>
                <patternFill>
                  <bgColor rgb="FFFFC7CE"/>
                </patternFill>
              </fill>
            </x14:dxf>
          </x14:cfRule>
          <x14:cfRule type="cellIs" priority="22" operator="equal" id="{624BD3BA-FEA7-4390-9570-C0477D703174}">
            <xm:f>Sheet5!$K$1</xm:f>
            <x14:dxf>
              <font>
                <color rgb="FF006100"/>
              </font>
              <fill>
                <patternFill>
                  <bgColor rgb="FFC6EFCE"/>
                </patternFill>
              </fill>
            </x14:dxf>
          </x14:cfRule>
          <x14:cfRule type="cellIs" priority="23" operator="equal" id="{BDF2EBDD-824A-4B8E-8A05-421B220DA062}">
            <xm:f>Sheet5!$K$2</xm:f>
            <x14:dxf>
              <font>
                <color rgb="FF9C6500"/>
              </font>
              <fill>
                <patternFill>
                  <bgColor rgb="FFFFEB9C"/>
                </patternFill>
              </fill>
            </x14:dxf>
          </x14:cfRule>
          <x14:cfRule type="cellIs" priority="24" operator="equal" id="{EC30456E-F712-4D5C-BE14-E30B4EF48468}">
            <xm:f>Sheet5!$K$1</xm:f>
            <x14:dxf>
              <font>
                <color rgb="FF9C6500"/>
              </font>
              <fill>
                <patternFill>
                  <bgColor rgb="FFFFEB9C"/>
                </patternFill>
              </fill>
            </x14:dxf>
          </x14:cfRule>
          <xm:sqref>G36</xm:sqref>
        </x14:conditionalFormatting>
        <x14:conditionalFormatting xmlns:xm="http://schemas.microsoft.com/office/excel/2006/main">
          <x14:cfRule type="cellIs" priority="20" operator="equal" id="{2B3C311B-8706-4207-9CAD-7841775DE018}">
            <xm:f>Sheet5!$B$2</xm:f>
            <x14:dxf>
              <font>
                <color rgb="FF9C6500"/>
              </font>
              <fill>
                <patternFill>
                  <bgColor rgb="FFFFEB9C"/>
                </patternFill>
              </fill>
            </x14:dxf>
          </x14:cfRule>
          <xm:sqref>D108</xm:sqref>
        </x14:conditionalFormatting>
        <x14:conditionalFormatting xmlns:xm="http://schemas.microsoft.com/office/excel/2006/main">
          <x14:cfRule type="cellIs" priority="19" operator="equal" id="{895B9900-178B-44C2-B41A-A8F7A9F6E630}">
            <xm:f>Sheet5!$B$3</xm:f>
            <x14:dxf>
              <font>
                <color rgb="FF9C0006"/>
              </font>
              <fill>
                <patternFill>
                  <bgColor rgb="FFFFC7CE"/>
                </patternFill>
              </fill>
            </x14:dxf>
          </x14:cfRule>
          <xm:sqref>D109</xm:sqref>
        </x14:conditionalFormatting>
        <x14:conditionalFormatting xmlns:xm="http://schemas.microsoft.com/office/excel/2006/main">
          <x14:cfRule type="cellIs" priority="18" operator="equal" id="{A0091FA3-2361-4F02-BAF6-6B9C17E88B7E}">
            <xm:f>Sheet5!$B$1</xm:f>
            <x14:dxf>
              <font>
                <color rgb="FF006100"/>
              </font>
              <fill>
                <patternFill>
                  <bgColor rgb="FFC6EFCE"/>
                </patternFill>
              </fill>
            </x14:dxf>
          </x14:cfRule>
          <xm:sqref>D107</xm:sqref>
        </x14:conditionalFormatting>
        <x14:conditionalFormatting xmlns:xm="http://schemas.microsoft.com/office/excel/2006/main">
          <x14:cfRule type="cellIs" priority="13" operator="equal" id="{C5EC72B1-7F62-431B-825E-0CB1489733F3}">
            <xm:f>Sheet5!$B$3</xm:f>
            <x14:dxf>
              <font>
                <color rgb="FF9C0006"/>
              </font>
              <fill>
                <patternFill>
                  <bgColor rgb="FFFFC7CE"/>
                </patternFill>
              </fill>
            </x14:dxf>
          </x14:cfRule>
          <xm:sqref>F142:G143</xm:sqref>
        </x14:conditionalFormatting>
        <x14:conditionalFormatting xmlns:xm="http://schemas.microsoft.com/office/excel/2006/main">
          <x14:cfRule type="cellIs" priority="12" operator="equal" id="{11E45ACD-94C0-402B-8145-8E490A2C67C2}">
            <xm:f>Sheet5!$B$2</xm:f>
            <x14:dxf>
              <font>
                <color rgb="FF9C6500"/>
              </font>
              <fill>
                <patternFill>
                  <bgColor rgb="FFFFEB9C"/>
                </patternFill>
              </fill>
            </x14:dxf>
          </x14:cfRule>
          <xm:sqref>F141:G141</xm:sqref>
        </x14:conditionalFormatting>
        <x14:conditionalFormatting xmlns:xm="http://schemas.microsoft.com/office/excel/2006/main">
          <x14:cfRule type="cellIs" priority="11" operator="equal" id="{F5BC495E-36A0-497D-A55D-1090FA45EDAB}">
            <xm:f>Sheet5!$B$1</xm:f>
            <x14:dxf>
              <font>
                <color rgb="FF006100"/>
              </font>
              <fill>
                <patternFill>
                  <bgColor rgb="FFC6EFCE"/>
                </patternFill>
              </fill>
            </x14:dxf>
          </x14:cfRule>
          <xm:sqref>F140:G140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Sheet2!$A$1:$A$2</xm:f>
          </x14:formula1>
          <xm:sqref>E81:E89 F116:F119 E93:E106 F62:F63</xm:sqref>
        </x14:dataValidation>
        <x14:dataValidation type="list" allowBlank="1" showInputMessage="1" showErrorMessage="1">
          <x14:formula1>
            <xm:f>Sheet4!$M$4:$M$5</xm:f>
          </x14:formula1>
          <xm:sqref>E66</xm:sqref>
        </x14:dataValidation>
        <x14:dataValidation type="list" allowBlank="1" showInputMessage="1" showErrorMessage="1">
          <x14:formula1>
            <xm:f>Sheet5!$K$1:$K$3</xm:f>
          </x14:formula1>
          <xm:sqref>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80" zoomScaleNormal="80" workbookViewId="0">
      <selection activeCell="A24" sqref="A24"/>
    </sheetView>
  </sheetViews>
  <sheetFormatPr defaultRowHeight="15" x14ac:dyDescent="0.25"/>
  <cols>
    <col min="1" max="1" width="27.28515625" customWidth="1"/>
    <col min="2" max="2" width="19.28515625" customWidth="1"/>
    <col min="12" max="12" width="27" customWidth="1"/>
  </cols>
  <sheetData>
    <row r="1" spans="1:14" x14ac:dyDescent="0.25">
      <c r="A1" s="7"/>
      <c r="B1" s="7"/>
      <c r="C1" s="7"/>
      <c r="D1" s="7"/>
      <c r="E1" s="7"/>
      <c r="F1" s="7"/>
      <c r="G1" s="7"/>
      <c r="H1" s="7"/>
      <c r="I1" s="7"/>
      <c r="J1" s="7"/>
      <c r="K1" s="7"/>
      <c r="L1" s="7"/>
      <c r="M1" s="7"/>
      <c r="N1" s="7"/>
    </row>
    <row r="2" spans="1:14" x14ac:dyDescent="0.25">
      <c r="A2" s="1" t="s">
        <v>173</v>
      </c>
      <c r="B2" s="7"/>
      <c r="C2" s="7"/>
      <c r="D2" s="7"/>
      <c r="E2" s="7"/>
      <c r="F2" s="7"/>
      <c r="G2" s="7"/>
      <c r="H2" s="7"/>
      <c r="I2" s="7"/>
      <c r="J2" s="7"/>
      <c r="K2" s="7"/>
      <c r="L2" s="7"/>
      <c r="M2" s="7"/>
      <c r="N2" s="7"/>
    </row>
    <row r="3" spans="1:14" x14ac:dyDescent="0.25">
      <c r="A3" s="1"/>
      <c r="B3" s="67"/>
      <c r="C3" s="68"/>
      <c r="D3" s="68"/>
      <c r="E3" s="68"/>
      <c r="F3" s="68"/>
      <c r="G3" s="68"/>
      <c r="H3" s="68"/>
      <c r="I3" s="68"/>
      <c r="J3" s="68"/>
      <c r="K3" s="68"/>
      <c r="L3" s="68"/>
      <c r="M3" s="7"/>
      <c r="N3" s="7"/>
    </row>
    <row r="4" spans="1:14" ht="18.75" x14ac:dyDescent="0.3">
      <c r="A4" s="281" t="s">
        <v>84</v>
      </c>
      <c r="B4" s="281"/>
      <c r="C4" s="281"/>
      <c r="D4" s="281"/>
      <c r="E4" s="281"/>
      <c r="F4" s="281"/>
      <c r="G4" s="281"/>
      <c r="H4" s="281"/>
      <c r="I4" s="281"/>
      <c r="J4" s="281"/>
      <c r="K4" s="281"/>
      <c r="L4" s="281"/>
      <c r="M4" s="7"/>
      <c r="N4" s="7"/>
    </row>
    <row r="5" spans="1:14" x14ac:dyDescent="0.25">
      <c r="A5" s="67"/>
      <c r="B5" s="67"/>
      <c r="C5" s="68"/>
      <c r="D5" s="68"/>
      <c r="E5" s="68"/>
      <c r="F5" s="68"/>
      <c r="G5" s="68"/>
      <c r="H5" s="68"/>
      <c r="I5" s="68"/>
      <c r="J5" s="68"/>
      <c r="K5" s="68"/>
      <c r="L5" s="69"/>
      <c r="M5" s="7"/>
      <c r="N5" s="7"/>
    </row>
    <row r="6" spans="1:14" x14ac:dyDescent="0.25">
      <c r="A6" s="67"/>
      <c r="B6" s="67"/>
      <c r="C6" s="70"/>
      <c r="D6" s="70"/>
      <c r="E6" s="70"/>
      <c r="F6" s="70"/>
      <c r="G6" s="70"/>
      <c r="H6" s="70"/>
      <c r="I6" s="70"/>
      <c r="J6" s="70"/>
      <c r="K6" s="70"/>
      <c r="L6" s="68"/>
      <c r="M6" s="7"/>
      <c r="N6" s="7"/>
    </row>
    <row r="7" spans="1:14" ht="18" customHeight="1" x14ac:dyDescent="0.3">
      <c r="A7" s="68"/>
      <c r="B7" s="317" t="s">
        <v>182</v>
      </c>
      <c r="C7" s="317"/>
      <c r="D7" s="317"/>
      <c r="E7" s="317"/>
      <c r="F7" s="317"/>
      <c r="G7" s="317"/>
      <c r="H7" s="317"/>
      <c r="I7" s="317"/>
      <c r="J7" s="317"/>
      <c r="K7" s="317"/>
      <c r="L7" s="68"/>
      <c r="M7" s="7"/>
      <c r="N7" s="7"/>
    </row>
    <row r="8" spans="1:14" x14ac:dyDescent="0.25">
      <c r="A8" s="68"/>
      <c r="B8" s="68"/>
      <c r="C8" s="68"/>
      <c r="D8" s="71"/>
      <c r="E8" s="71"/>
      <c r="F8" s="71"/>
      <c r="G8" s="71"/>
      <c r="H8" s="71"/>
      <c r="I8" s="71"/>
      <c r="J8" s="71"/>
      <c r="K8" s="68"/>
      <c r="L8" s="68"/>
      <c r="M8" s="7"/>
      <c r="N8" s="7"/>
    </row>
    <row r="9" spans="1:14" ht="26.45" customHeight="1" x14ac:dyDescent="0.25">
      <c r="A9" s="311" t="s">
        <v>4</v>
      </c>
      <c r="B9" s="312"/>
      <c r="C9" s="312"/>
      <c r="D9" s="312"/>
      <c r="E9" s="312"/>
      <c r="F9" s="312"/>
      <c r="G9" s="312"/>
      <c r="H9" s="312"/>
      <c r="I9" s="312"/>
      <c r="J9" s="312"/>
      <c r="K9" s="312"/>
      <c r="L9" s="312"/>
      <c r="M9" s="7"/>
      <c r="N9" s="7"/>
    </row>
    <row r="10" spans="1:14" x14ac:dyDescent="0.25">
      <c r="A10" s="313" t="s">
        <v>5</v>
      </c>
      <c r="B10" s="313"/>
      <c r="C10" s="313"/>
      <c r="D10" s="314">
        <f>'[1]HSE Kvalifikacioni Upitnik'!E12</f>
        <v>0</v>
      </c>
      <c r="E10" s="314"/>
      <c r="F10" s="314"/>
      <c r="G10" s="314"/>
      <c r="H10" s="314"/>
      <c r="I10" s="314"/>
      <c r="J10" s="314"/>
      <c r="K10" s="314"/>
      <c r="L10" s="314"/>
      <c r="M10" s="7"/>
      <c r="N10" s="7"/>
    </row>
    <row r="11" spans="1:14" ht="19.899999999999999" customHeight="1" x14ac:dyDescent="0.25">
      <c r="A11" s="313" t="s">
        <v>6</v>
      </c>
      <c r="B11" s="313"/>
      <c r="C11" s="313"/>
      <c r="D11" s="314">
        <f>'[1]HSE Kvalifikacioni Upitnik'!E13</f>
        <v>0</v>
      </c>
      <c r="E11" s="314"/>
      <c r="F11" s="314"/>
      <c r="G11" s="314"/>
      <c r="H11" s="314"/>
      <c r="I11" s="314"/>
      <c r="J11" s="314"/>
      <c r="K11" s="314"/>
      <c r="L11" s="314"/>
      <c r="M11" s="7"/>
      <c r="N11" s="7"/>
    </row>
    <row r="12" spans="1:14" ht="19.899999999999999" customHeight="1" x14ac:dyDescent="0.25">
      <c r="A12" s="313" t="s">
        <v>7</v>
      </c>
      <c r="B12" s="313"/>
      <c r="C12" s="313"/>
      <c r="D12" s="314">
        <f>'[1]HSE Kvalifikacioni Upitnik'!E14</f>
        <v>0</v>
      </c>
      <c r="E12" s="314"/>
      <c r="F12" s="314"/>
      <c r="G12" s="314"/>
      <c r="H12" s="314"/>
      <c r="I12" s="314"/>
      <c r="J12" s="314"/>
      <c r="K12" s="314"/>
      <c r="L12" s="314"/>
      <c r="M12" s="7"/>
      <c r="N12" s="7"/>
    </row>
    <row r="13" spans="1:14" ht="18" customHeight="1" x14ac:dyDescent="0.25">
      <c r="A13" s="313" t="s">
        <v>8</v>
      </c>
      <c r="B13" s="313"/>
      <c r="C13" s="313"/>
      <c r="D13" s="314">
        <f>'[1]HSE Kvalifikacioni Upitnik'!E15</f>
        <v>0</v>
      </c>
      <c r="E13" s="314"/>
      <c r="F13" s="314"/>
      <c r="G13" s="314"/>
      <c r="H13" s="314"/>
      <c r="I13" s="314"/>
      <c r="J13" s="314"/>
      <c r="K13" s="314"/>
      <c r="L13" s="314"/>
      <c r="M13" s="7"/>
      <c r="N13" s="7"/>
    </row>
    <row r="14" spans="1:14" ht="16.899999999999999" customHeight="1" x14ac:dyDescent="0.25">
      <c r="A14" s="315" t="s">
        <v>9</v>
      </c>
      <c r="B14" s="315"/>
      <c r="C14" s="315"/>
      <c r="D14" s="314">
        <f>'[1]HSE Kvalifikacioni Upitnik'!E16</f>
        <v>0</v>
      </c>
      <c r="E14" s="314"/>
      <c r="F14" s="314"/>
      <c r="G14" s="314"/>
      <c r="H14" s="314"/>
      <c r="I14" s="314"/>
      <c r="J14" s="314"/>
      <c r="K14" s="314"/>
      <c r="L14" s="314"/>
      <c r="M14" s="7"/>
      <c r="N14" s="7"/>
    </row>
    <row r="15" spans="1:14" ht="16.899999999999999" customHeight="1" x14ac:dyDescent="0.25">
      <c r="A15" s="315" t="s">
        <v>10</v>
      </c>
      <c r="B15" s="315"/>
      <c r="C15" s="315"/>
      <c r="D15" s="314">
        <f>'[1]HSE Kvalifikacioni Upitnik'!E17</f>
        <v>0</v>
      </c>
      <c r="E15" s="314"/>
      <c r="F15" s="314"/>
      <c r="G15" s="314"/>
      <c r="H15" s="314"/>
      <c r="I15" s="314"/>
      <c r="J15" s="314"/>
      <c r="K15" s="314"/>
      <c r="L15" s="314"/>
      <c r="M15" s="7"/>
      <c r="N15" s="7"/>
    </row>
    <row r="16" spans="1:14" ht="18.600000000000001" customHeight="1" x14ac:dyDescent="0.25">
      <c r="A16" s="315" t="s">
        <v>11</v>
      </c>
      <c r="B16" s="315"/>
      <c r="C16" s="315"/>
      <c r="D16" s="314">
        <f>'[1]HSE Kvalifikacioni Upitnik'!E18</f>
        <v>0</v>
      </c>
      <c r="E16" s="314"/>
      <c r="F16" s="314"/>
      <c r="G16" s="314"/>
      <c r="H16" s="314"/>
      <c r="I16" s="314"/>
      <c r="J16" s="314"/>
      <c r="K16" s="314"/>
      <c r="L16" s="314"/>
      <c r="M16" s="7"/>
      <c r="N16" s="7"/>
    </row>
    <row r="17" spans="1:14" ht="18.600000000000001" customHeight="1" x14ac:dyDescent="0.25">
      <c r="A17" s="315" t="s">
        <v>12</v>
      </c>
      <c r="B17" s="315"/>
      <c r="C17" s="315"/>
      <c r="D17" s="314">
        <f>'[1]HSE Kvalifikacioni Upitnik'!E19</f>
        <v>0</v>
      </c>
      <c r="E17" s="314"/>
      <c r="F17" s="314"/>
      <c r="G17" s="314"/>
      <c r="H17" s="314"/>
      <c r="I17" s="314"/>
      <c r="J17" s="314"/>
      <c r="K17" s="314"/>
      <c r="L17" s="314"/>
      <c r="M17" s="7"/>
      <c r="N17" s="7"/>
    </row>
    <row r="18" spans="1:14" ht="18" customHeight="1" x14ac:dyDescent="0.25">
      <c r="A18" s="313" t="s">
        <v>13</v>
      </c>
      <c r="B18" s="313"/>
      <c r="C18" s="313"/>
      <c r="D18" s="314">
        <f>'[1]HSE Kvalifikacioni Upitnik'!E20</f>
        <v>0</v>
      </c>
      <c r="E18" s="314"/>
      <c r="F18" s="314"/>
      <c r="G18" s="314"/>
      <c r="H18" s="314"/>
      <c r="I18" s="314"/>
      <c r="J18" s="314"/>
      <c r="K18" s="314"/>
      <c r="L18" s="314"/>
      <c r="M18" s="7"/>
      <c r="N18" s="7"/>
    </row>
    <row r="19" spans="1:14" ht="19.899999999999999" customHeight="1" x14ac:dyDescent="0.25">
      <c r="A19" s="313" t="s">
        <v>14</v>
      </c>
      <c r="B19" s="313"/>
      <c r="C19" s="313"/>
      <c r="D19" s="314">
        <f>'[1]HSE Kvalifikacioni Upitnik'!E22</f>
        <v>0</v>
      </c>
      <c r="E19" s="314"/>
      <c r="F19" s="314"/>
      <c r="G19" s="314"/>
      <c r="H19" s="314"/>
      <c r="I19" s="314"/>
      <c r="J19" s="314"/>
      <c r="K19" s="314"/>
      <c r="L19" s="314"/>
      <c r="M19" s="7"/>
      <c r="N19" s="7"/>
    </row>
    <row r="20" spans="1:14" ht="51" customHeight="1" x14ac:dyDescent="0.25">
      <c r="A20" s="327" t="s">
        <v>15</v>
      </c>
      <c r="B20" s="327"/>
      <c r="C20" s="327"/>
      <c r="D20" s="328">
        <f>'[1]HSE Kvalifikacioni Upitnik'!E24</f>
        <v>0</v>
      </c>
      <c r="E20" s="328"/>
      <c r="F20" s="328"/>
      <c r="G20" s="328"/>
      <c r="H20" s="328"/>
      <c r="I20" s="328"/>
      <c r="J20" s="328"/>
      <c r="K20" s="328"/>
      <c r="L20" s="328"/>
      <c r="M20" s="7"/>
      <c r="N20" s="7"/>
    </row>
    <row r="21" spans="1:14" ht="30.6" customHeight="1" x14ac:dyDescent="0.25">
      <c r="A21" s="237" t="s">
        <v>16</v>
      </c>
      <c r="B21" s="238"/>
      <c r="C21" s="238"/>
      <c r="D21" s="238"/>
      <c r="E21" s="238"/>
      <c r="F21" s="238"/>
      <c r="G21" s="238"/>
      <c r="H21" s="238"/>
      <c r="I21" s="238"/>
      <c r="J21" s="238"/>
      <c r="K21" s="238"/>
      <c r="L21" s="238"/>
      <c r="M21" s="7"/>
      <c r="N21" s="7"/>
    </row>
    <row r="22" spans="1:14" ht="22.9" customHeight="1" x14ac:dyDescent="0.25">
      <c r="A22" s="239" t="s">
        <v>174</v>
      </c>
      <c r="B22" s="240"/>
      <c r="C22" s="240"/>
      <c r="D22" s="240"/>
      <c r="E22" s="240"/>
      <c r="F22" s="240"/>
      <c r="G22" s="240"/>
      <c r="H22" s="240"/>
      <c r="I22" s="240"/>
      <c r="J22" s="240"/>
      <c r="K22" s="240"/>
      <c r="L22" s="240"/>
      <c r="M22" s="7"/>
      <c r="N22" s="7"/>
    </row>
    <row r="23" spans="1:14" ht="30" customHeight="1" x14ac:dyDescent="0.25">
      <c r="A23" s="86" t="s">
        <v>175</v>
      </c>
      <c r="B23" s="304" t="s">
        <v>183</v>
      </c>
      <c r="C23" s="305"/>
      <c r="D23" s="305"/>
      <c r="E23" s="305"/>
      <c r="F23" s="305"/>
      <c r="G23" s="305"/>
      <c r="H23" s="305"/>
      <c r="I23" s="305"/>
      <c r="J23" s="306"/>
      <c r="K23" s="301" t="s">
        <v>184</v>
      </c>
      <c r="L23" s="301"/>
      <c r="M23" s="7"/>
      <c r="N23" s="7"/>
    </row>
    <row r="24" spans="1:14" ht="22.15" customHeight="1" x14ac:dyDescent="0.25">
      <c r="A24" s="87">
        <f>'HSE Kvalifikacioni Upitnik'!C26</f>
        <v>541010</v>
      </c>
      <c r="B24" s="307" t="str">
        <f>'HSE Kvalifikacioni Upitnik'!D26</f>
        <v>Мерење емисије гасова</v>
      </c>
      <c r="C24" s="308"/>
      <c r="D24" s="308"/>
      <c r="E24" s="308"/>
      <c r="F24" s="308"/>
      <c r="G24" s="308"/>
      <c r="H24" s="308"/>
      <c r="I24" s="308"/>
      <c r="J24" s="309"/>
      <c r="K24" s="307" t="str">
        <f>'HSE Kvalifikacioni Upitnik'!G26</f>
        <v xml:space="preserve">Умерен </v>
      </c>
      <c r="L24" s="309"/>
      <c r="M24" s="7"/>
      <c r="N24" s="7"/>
    </row>
    <row r="25" spans="1:14" ht="19.149999999999999" customHeight="1" x14ac:dyDescent="0.25">
      <c r="A25" s="87">
        <f>'HSE Kvalifikacioni Upitnik'!C27</f>
        <v>541011</v>
      </c>
      <c r="B25" s="307" t="str">
        <f>'HSE Kvalifikacioni Upitnik'!D27</f>
        <v>Мерење имисије гасова</v>
      </c>
      <c r="C25" s="308"/>
      <c r="D25" s="308"/>
      <c r="E25" s="308"/>
      <c r="F25" s="308"/>
      <c r="G25" s="308"/>
      <c r="H25" s="308"/>
      <c r="I25" s="308"/>
      <c r="J25" s="309"/>
      <c r="K25" s="307" t="str">
        <f>'HSE Kvalifikacioni Upitnik'!G27</f>
        <v xml:space="preserve">Низак </v>
      </c>
      <c r="L25" s="309"/>
      <c r="M25" s="7"/>
      <c r="N25" s="7"/>
    </row>
    <row r="26" spans="1:14" ht="21.6" customHeight="1" x14ac:dyDescent="0.25">
      <c r="A26" s="87">
        <f>'HSE Kvalifikacioni Upitnik'!C28</f>
        <v>541010</v>
      </c>
      <c r="B26" s="307" t="str">
        <f>'HSE Kvalifikacioni Upitnik'!D28</f>
        <v>Мерење емисије гасова MAT</v>
      </c>
      <c r="C26" s="308"/>
      <c r="D26" s="308"/>
      <c r="E26" s="308"/>
      <c r="F26" s="308"/>
      <c r="G26" s="308"/>
      <c r="H26" s="308"/>
      <c r="I26" s="308"/>
      <c r="J26" s="309"/>
      <c r="K26" s="307" t="str">
        <f>'HSE Kvalifikacioni Upitnik'!G28</f>
        <v xml:space="preserve">Умерен </v>
      </c>
      <c r="L26" s="309"/>
      <c r="M26" s="7"/>
      <c r="N26" s="7"/>
    </row>
    <row r="27" spans="1:14" ht="15.75" x14ac:dyDescent="0.25">
      <c r="A27" s="87">
        <f>'HSE Kvalifikacioni Upitnik'!C29</f>
        <v>541011</v>
      </c>
      <c r="B27" s="307" t="str">
        <f>'HSE Kvalifikacioni Upitnik'!D29</f>
        <v>Мерење имисије гасова MAT</v>
      </c>
      <c r="C27" s="308"/>
      <c r="D27" s="308"/>
      <c r="E27" s="308"/>
      <c r="F27" s="308"/>
      <c r="G27" s="308"/>
      <c r="H27" s="308"/>
      <c r="I27" s="308"/>
      <c r="J27" s="309"/>
      <c r="K27" s="307" t="str">
        <f>'HSE Kvalifikacioni Upitnik'!G29</f>
        <v xml:space="preserve">Низак </v>
      </c>
      <c r="L27" s="309"/>
      <c r="M27" s="7"/>
      <c r="N27" s="7"/>
    </row>
    <row r="28" spans="1:14" ht="15.75" x14ac:dyDescent="0.25">
      <c r="A28" s="87">
        <f>'HSE Kvalifikacioni Upitnik'!C30</f>
        <v>541110</v>
      </c>
      <c r="B28" s="307" t="str">
        <f>'HSE Kvalifikacioni Upitnik'!D30</f>
        <v>Мерење квалитета подземних вода</v>
      </c>
      <c r="C28" s="308"/>
      <c r="D28" s="308"/>
      <c r="E28" s="308"/>
      <c r="F28" s="308"/>
      <c r="G28" s="308"/>
      <c r="H28" s="308"/>
      <c r="I28" s="308"/>
      <c r="J28" s="309"/>
      <c r="K28" s="307" t="str">
        <f>'HSE Kvalifikacioni Upitnik'!G30</f>
        <v xml:space="preserve">Низак </v>
      </c>
      <c r="L28" s="309"/>
      <c r="M28" s="7"/>
      <c r="N28" s="7"/>
    </row>
    <row r="29" spans="1:14" ht="15.75" x14ac:dyDescent="0.25">
      <c r="A29" s="87">
        <f>'HSE Kvalifikacioni Upitnik'!C31</f>
        <v>0</v>
      </c>
      <c r="B29" s="307" t="e">
        <f>'HSE Kvalifikacioni Upitnik'!D31</f>
        <v>#N/A</v>
      </c>
      <c r="C29" s="308"/>
      <c r="D29" s="308"/>
      <c r="E29" s="308"/>
      <c r="F29" s="308"/>
      <c r="G29" s="308"/>
      <c r="H29" s="308"/>
      <c r="I29" s="308"/>
      <c r="J29" s="309"/>
      <c r="K29" s="307" t="e">
        <f>'HSE Kvalifikacioni Upitnik'!G31</f>
        <v>#N/A</v>
      </c>
      <c r="L29" s="309"/>
      <c r="M29" s="7"/>
      <c r="N29" s="7"/>
    </row>
    <row r="30" spans="1:14" ht="15.75" x14ac:dyDescent="0.25">
      <c r="A30" s="87">
        <f>'HSE Kvalifikacioni Upitnik'!C32</f>
        <v>0</v>
      </c>
      <c r="B30" s="307" t="e">
        <f>'HSE Kvalifikacioni Upitnik'!D32</f>
        <v>#N/A</v>
      </c>
      <c r="C30" s="308"/>
      <c r="D30" s="308"/>
      <c r="E30" s="308"/>
      <c r="F30" s="308"/>
      <c r="G30" s="308"/>
      <c r="H30" s="308"/>
      <c r="I30" s="308"/>
      <c r="J30" s="309"/>
      <c r="K30" s="307" t="e">
        <f>'HSE Kvalifikacioni Upitnik'!G32</f>
        <v>#N/A</v>
      </c>
      <c r="L30" s="309"/>
      <c r="M30" s="7"/>
      <c r="N30" s="7"/>
    </row>
    <row r="31" spans="1:14" ht="15.75" x14ac:dyDescent="0.25">
      <c r="A31" s="87">
        <f>'HSE Kvalifikacioni Upitnik'!C33</f>
        <v>0</v>
      </c>
      <c r="B31" s="307" t="e">
        <f>'HSE Kvalifikacioni Upitnik'!D33</f>
        <v>#N/A</v>
      </c>
      <c r="C31" s="308"/>
      <c r="D31" s="308"/>
      <c r="E31" s="308"/>
      <c r="F31" s="308"/>
      <c r="G31" s="308"/>
      <c r="H31" s="308"/>
      <c r="I31" s="308"/>
      <c r="J31" s="309"/>
      <c r="K31" s="307" t="e">
        <f>'HSE Kvalifikacioni Upitnik'!G33</f>
        <v>#N/A</v>
      </c>
      <c r="L31" s="309"/>
      <c r="M31" s="7"/>
      <c r="N31" s="7"/>
    </row>
    <row r="32" spans="1:14" ht="15.75" x14ac:dyDescent="0.25">
      <c r="A32" s="87">
        <f>'HSE Kvalifikacioni Upitnik'!C34</f>
        <v>0</v>
      </c>
      <c r="B32" s="307" t="e">
        <f>'HSE Kvalifikacioni Upitnik'!D34</f>
        <v>#N/A</v>
      </c>
      <c r="C32" s="308"/>
      <c r="D32" s="308"/>
      <c r="E32" s="308"/>
      <c r="F32" s="308"/>
      <c r="G32" s="308"/>
      <c r="H32" s="308"/>
      <c r="I32" s="308"/>
      <c r="J32" s="309"/>
      <c r="K32" s="307" t="e">
        <f>'HSE Kvalifikacioni Upitnik'!G34</f>
        <v>#N/A</v>
      </c>
      <c r="L32" s="309"/>
      <c r="M32" s="7"/>
      <c r="N32" s="7"/>
    </row>
    <row r="33" spans="1:14" ht="26.45" customHeight="1" x14ac:dyDescent="0.25">
      <c r="A33" s="87">
        <f>'HSE Kvalifikacioni Upitnik'!C35</f>
        <v>0</v>
      </c>
      <c r="B33" s="307" t="e">
        <f>'HSE Kvalifikacioni Upitnik'!D33</f>
        <v>#N/A</v>
      </c>
      <c r="C33" s="308"/>
      <c r="D33" s="308"/>
      <c r="E33" s="308"/>
      <c r="F33" s="308"/>
      <c r="G33" s="308"/>
      <c r="H33" s="308"/>
      <c r="I33" s="308"/>
      <c r="J33" s="309"/>
      <c r="K33" s="307" t="e">
        <f>'HSE Kvalifikacioni Upitnik'!G35</f>
        <v>#N/A</v>
      </c>
      <c r="L33" s="309"/>
      <c r="M33" s="7"/>
      <c r="N33" s="7"/>
    </row>
    <row r="34" spans="1:14" ht="25.9" customHeight="1" x14ac:dyDescent="0.25">
      <c r="A34" s="318" t="s">
        <v>176</v>
      </c>
      <c r="B34" s="318"/>
      <c r="C34" s="318"/>
      <c r="D34" s="318"/>
      <c r="E34" s="318"/>
      <c r="F34" s="318"/>
      <c r="G34" s="318"/>
      <c r="H34" s="318"/>
      <c r="I34" s="319" t="str">
        <f>'HSE Kvalifikacioni Upitnik'!G36</f>
        <v>Moderate risk</v>
      </c>
      <c r="J34" s="319"/>
      <c r="K34" s="73"/>
      <c r="L34" s="73"/>
      <c r="M34" s="7"/>
      <c r="N34" s="7"/>
    </row>
    <row r="35" spans="1:14" x14ac:dyDescent="0.25">
      <c r="A35" s="74"/>
      <c r="B35" s="74"/>
      <c r="C35" s="74"/>
      <c r="D35" s="74"/>
      <c r="E35" s="74"/>
      <c r="F35" s="74"/>
      <c r="G35" s="74"/>
      <c r="H35" s="74"/>
      <c r="I35" s="74"/>
      <c r="J35" s="74"/>
      <c r="K35" s="74"/>
      <c r="L35" s="74"/>
    </row>
    <row r="36" spans="1:14" ht="18" customHeight="1" x14ac:dyDescent="0.25">
      <c r="A36" s="310" t="s">
        <v>177</v>
      </c>
      <c r="B36" s="310"/>
      <c r="C36" s="310"/>
      <c r="D36" s="72" t="s">
        <v>131</v>
      </c>
      <c r="E36" s="74"/>
      <c r="F36" s="74"/>
      <c r="G36" s="74"/>
      <c r="H36" s="74"/>
      <c r="I36" s="74"/>
      <c r="J36" s="74"/>
      <c r="K36" s="74"/>
      <c r="L36" s="74"/>
    </row>
    <row r="37" spans="1:14" ht="13.15" customHeight="1" x14ac:dyDescent="0.25">
      <c r="A37" s="74"/>
      <c r="B37" s="74"/>
      <c r="C37" s="74"/>
      <c r="D37" s="74"/>
      <c r="E37" s="74"/>
      <c r="F37" s="74"/>
      <c r="G37" s="74"/>
      <c r="H37" s="74"/>
      <c r="I37" s="74"/>
      <c r="J37" s="74"/>
      <c r="K37" s="74"/>
      <c r="L37" s="74"/>
    </row>
    <row r="38" spans="1:14" ht="19.149999999999999" customHeight="1" x14ac:dyDescent="0.25">
      <c r="A38" s="320" t="s">
        <v>178</v>
      </c>
      <c r="B38" s="321"/>
      <c r="C38" s="75">
        <f>IF('Ocena HSE Kvalifik. upitnika'!C40="Извођач је квалификован",'[1]HSE Kvalifikacioni Upitnik'!E103,0)</f>
        <v>0</v>
      </c>
    </row>
    <row r="39" spans="1:14" ht="25.5" x14ac:dyDescent="0.25">
      <c r="L39" s="22" t="s">
        <v>185</v>
      </c>
    </row>
    <row r="40" spans="1:14" ht="30.6" customHeight="1" x14ac:dyDescent="0.25">
      <c r="A40" s="322" t="s">
        <v>179</v>
      </c>
      <c r="B40" s="323"/>
      <c r="C40" s="324" t="str">
        <f>IF(AND(C44&lt;= D44,'HSE Kvalifikacioni Upitnik'!E90=50), Sheet4!O1,Sheet4!O2)</f>
        <v>Извођач није квалификован</v>
      </c>
      <c r="D40" s="325"/>
      <c r="E40" s="325"/>
      <c r="F40" s="325"/>
      <c r="G40" s="325"/>
      <c r="H40" s="325"/>
      <c r="I40" s="325"/>
      <c r="J40" s="326"/>
      <c r="K40" s="64"/>
      <c r="L40" s="74"/>
    </row>
    <row r="41" spans="1:14" x14ac:dyDescent="0.25">
      <c r="L41" s="190" t="s">
        <v>125</v>
      </c>
    </row>
    <row r="42" spans="1:14" x14ac:dyDescent="0.25">
      <c r="L42" s="316"/>
    </row>
    <row r="43" spans="1:14" x14ac:dyDescent="0.25">
      <c r="A43" s="76" t="s">
        <v>180</v>
      </c>
      <c r="B43" s="77" t="str">
        <f ca="1">IF(C40="Извођач није квалификован","није квалификован",TODAY())</f>
        <v>није квалификован</v>
      </c>
    </row>
    <row r="44" spans="1:14" x14ac:dyDescent="0.25">
      <c r="A44" s="74"/>
      <c r="C44" s="41">
        <f>IF('HSE Kvalifikacioni Upitnik'!G36="Низак ризик", 1, IF('HSE Kvalifikacioni Upitnik'!G36="Умерен ризик", 2, IF('HSE Kvalifikacioni Upitnik'!G36="Висок ризик", 3, 0)))</f>
        <v>0</v>
      </c>
      <c r="D44" s="41">
        <f>IF(ISNUMBER(SEARCH("Извођач је квалификован",'HSE Kvalifikacioni Upitnik'!D109)), 3,IF(ISNUMBER(SEARCH("Извођач је квалификован",'HSE Kvalifikacioni Upitnik'!D108)), 2, IF(ISNUMBER(SEARCH("Извођач је квалификован",'HSE Kvalifikacioni Upitnik'!D107)), 1, 0)))</f>
        <v>1</v>
      </c>
    </row>
    <row r="45" spans="1:14" x14ac:dyDescent="0.25">
      <c r="A45" s="76" t="s">
        <v>181</v>
      </c>
      <c r="B45" s="77" t="str">
        <f ca="1">IF(C40="Извођач није квалификован","није квалификован",1096+TODAY())</f>
        <v>није квалификован</v>
      </c>
      <c r="G45" s="74"/>
    </row>
  </sheetData>
  <mergeCells count="56">
    <mergeCell ref="A4:L4"/>
    <mergeCell ref="L41:L42"/>
    <mergeCell ref="B7:K7"/>
    <mergeCell ref="A34:H34"/>
    <mergeCell ref="I34:J34"/>
    <mergeCell ref="A38:B38"/>
    <mergeCell ref="A40:B40"/>
    <mergeCell ref="C40:J40"/>
    <mergeCell ref="A20:C20"/>
    <mergeCell ref="D20:L20"/>
    <mergeCell ref="A21:L21"/>
    <mergeCell ref="A22:L22"/>
    <mergeCell ref="A18:C18"/>
    <mergeCell ref="D18:L18"/>
    <mergeCell ref="A19:C19"/>
    <mergeCell ref="D19:L19"/>
    <mergeCell ref="A15:C15"/>
    <mergeCell ref="D15:L15"/>
    <mergeCell ref="A16:C16"/>
    <mergeCell ref="D16:L16"/>
    <mergeCell ref="A17:C17"/>
    <mergeCell ref="D17:L17"/>
    <mergeCell ref="A12:C12"/>
    <mergeCell ref="D12:L12"/>
    <mergeCell ref="A13:C13"/>
    <mergeCell ref="D13:L13"/>
    <mergeCell ref="A14:C14"/>
    <mergeCell ref="D14:L14"/>
    <mergeCell ref="A9:L9"/>
    <mergeCell ref="A10:C10"/>
    <mergeCell ref="D10:L10"/>
    <mergeCell ref="A11:C11"/>
    <mergeCell ref="D11:L11"/>
    <mergeCell ref="B29:J29"/>
    <mergeCell ref="K29:L29"/>
    <mergeCell ref="B30:J30"/>
    <mergeCell ref="K30:L30"/>
    <mergeCell ref="A36:C36"/>
    <mergeCell ref="B33:J33"/>
    <mergeCell ref="K33:L33"/>
    <mergeCell ref="B31:J31"/>
    <mergeCell ref="B32:J32"/>
    <mergeCell ref="K31:L31"/>
    <mergeCell ref="K32:L32"/>
    <mergeCell ref="B26:J26"/>
    <mergeCell ref="B27:J27"/>
    <mergeCell ref="K26:L26"/>
    <mergeCell ref="K27:L27"/>
    <mergeCell ref="B28:J28"/>
    <mergeCell ref="K28:L28"/>
    <mergeCell ref="B23:J23"/>
    <mergeCell ref="K23:L23"/>
    <mergeCell ref="B24:J24"/>
    <mergeCell ref="K24:L24"/>
    <mergeCell ref="B25:J25"/>
    <mergeCell ref="K25:L25"/>
  </mergeCells>
  <conditionalFormatting sqref="C40:J40">
    <cfRule type="cellIs" dxfId="106" priority="8" operator="equal">
      <formula>"Извођач је квалификован"</formula>
    </cfRule>
    <cfRule type="cellIs" dxfId="105" priority="9" operator="equal">
      <formula>"Извођач није квалификован"</formula>
    </cfRule>
  </conditionalFormatting>
  <conditionalFormatting sqref="K24:L33">
    <cfRule type="cellIs" dxfId="104" priority="5" operator="equal">
      <formula>"Висок"</formula>
    </cfRule>
    <cfRule type="cellIs" dxfId="103" priority="6" operator="equal">
      <formula>"Умерен "</formula>
    </cfRule>
    <cfRule type="cellIs" dxfId="102" priority="7" operator="equal">
      <formula>"Низак "</formula>
    </cfRule>
  </conditionalFormatting>
  <conditionalFormatting sqref="I34:J34">
    <cfRule type="cellIs" dxfId="101" priority="1" operator="equal">
      <formula>"Висок ризик"</formula>
    </cfRule>
    <cfRule type="cellIs" dxfId="100" priority="2" operator="equal">
      <formula>"Умерен ризик"</formula>
    </cfRule>
    <cfRule type="cellIs" dxfId="99" priority="3" operator="equal">
      <formula>"Низак ризик"</formula>
    </cfRule>
    <cfRule type="cellIs" dxfId="98" priority="4" operator="equal">
      <formula>"Низак"</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O946"/>
  <sheetViews>
    <sheetView showGridLines="0" topLeftCell="E4" zoomScaleNormal="100" workbookViewId="0">
      <pane ySplit="1" topLeftCell="A5" activePane="bottomLeft" state="frozen"/>
      <selection activeCell="E4" sqref="E4"/>
      <selection pane="bottomLeft" activeCell="L4" sqref="L4"/>
    </sheetView>
  </sheetViews>
  <sheetFormatPr defaultColWidth="0" defaultRowHeight="14.25" x14ac:dyDescent="0.2"/>
  <cols>
    <col min="1" max="4" width="0" style="89" hidden="1" customWidth="1"/>
    <col min="5" max="5" width="57.140625" style="89" customWidth="1"/>
    <col min="6" max="6" width="49.5703125" style="104" customWidth="1"/>
    <col min="7" max="7" width="13.85546875" style="105" customWidth="1"/>
    <col min="8" max="8" width="50.140625" style="89" customWidth="1"/>
    <col min="9" max="9" width="54.5703125" style="106" customWidth="1"/>
    <col min="10" max="10" width="17.5703125" style="89" customWidth="1"/>
    <col min="11" max="11" width="14.42578125" style="89" customWidth="1"/>
    <col min="12" max="12" width="17.28515625" style="89" customWidth="1"/>
    <col min="13" max="13" width="15.42578125" style="88" customWidth="1"/>
    <col min="14" max="14" width="9.140625" style="89" hidden="1" customWidth="1"/>
    <col min="15" max="15" width="15.42578125" style="88" customWidth="1"/>
    <col min="16" max="186" width="9.140625" style="89" customWidth="1"/>
    <col min="187" max="187" width="5" style="89" customWidth="1"/>
    <col min="188" max="188" width="7" style="89" customWidth="1"/>
    <col min="189" max="189" width="16.42578125" style="89" customWidth="1"/>
    <col min="190" max="190" width="95" style="89" customWidth="1"/>
    <col min="191" max="191" width="15.140625" style="89" customWidth="1"/>
    <col min="192" max="192" width="19.28515625" style="89" customWidth="1"/>
    <col min="193" max="193" width="5.140625" style="89" customWidth="1"/>
    <col min="194" max="194" width="3" style="89" customWidth="1"/>
    <col min="195" max="195" width="3.28515625" style="89" customWidth="1"/>
    <col min="196" max="196" width="4.5703125" style="89" customWidth="1"/>
    <col min="197" max="197" width="9.140625" style="89" customWidth="1"/>
    <col min="198" max="198" width="13.85546875" style="89" bestFit="1" customWidth="1"/>
    <col min="199" max="199" width="13.85546875" style="89" customWidth="1"/>
    <col min="200" max="200" width="3.5703125" style="89" customWidth="1"/>
    <col min="201" max="202" width="3.85546875" style="89" customWidth="1"/>
    <col min="203" max="203" width="3.5703125" style="89" customWidth="1"/>
    <col min="204" max="204" width="8.7109375" style="89" customWidth="1"/>
    <col min="205" max="205" width="5.42578125" style="89" customWidth="1"/>
    <col min="206" max="206" width="11.140625" style="89" customWidth="1"/>
    <col min="207" max="208" width="11.28515625" style="89" customWidth="1"/>
    <col min="209" max="209" width="3.42578125" style="89" customWidth="1"/>
    <col min="210" max="210" width="3.140625" style="89" customWidth="1"/>
    <col min="211" max="211" width="3.5703125" style="89" customWidth="1"/>
    <col min="212" max="212" width="3.140625" style="89" customWidth="1"/>
    <col min="213" max="16384" width="0" style="89" hidden="1"/>
  </cols>
  <sheetData>
    <row r="1" spans="5:15" ht="34.5" customHeight="1" x14ac:dyDescent="0.2">
      <c r="E1" s="329"/>
      <c r="F1" s="329"/>
      <c r="G1" s="329"/>
      <c r="H1" s="329"/>
      <c r="I1" s="329"/>
      <c r="J1" s="329"/>
      <c r="K1" s="329"/>
      <c r="L1" s="329"/>
    </row>
    <row r="2" spans="5:15" ht="30" customHeight="1" x14ac:dyDescent="0.2">
      <c r="E2" s="330" t="s">
        <v>186</v>
      </c>
      <c r="F2" s="331"/>
      <c r="G2" s="331"/>
      <c r="H2" s="331"/>
      <c r="I2" s="331"/>
      <c r="J2" s="331"/>
      <c r="K2" s="331"/>
      <c r="L2" s="331"/>
    </row>
    <row r="3" spans="5:15" ht="18" customHeight="1" thickBot="1" x14ac:dyDescent="0.25">
      <c r="E3" s="331"/>
      <c r="F3" s="331"/>
      <c r="G3" s="331"/>
      <c r="H3" s="331"/>
      <c r="I3" s="331"/>
      <c r="J3" s="331"/>
      <c r="K3" s="331"/>
      <c r="L3" s="331"/>
    </row>
    <row r="4" spans="5:15" ht="65.25" customHeight="1" x14ac:dyDescent="0.2">
      <c r="E4" s="121" t="s">
        <v>221</v>
      </c>
      <c r="F4" s="122" t="s">
        <v>575</v>
      </c>
      <c r="G4" s="91" t="s">
        <v>187</v>
      </c>
      <c r="H4" s="123" t="s">
        <v>930</v>
      </c>
      <c r="I4" s="122" t="s">
        <v>1143</v>
      </c>
      <c r="J4" s="90" t="s">
        <v>188</v>
      </c>
      <c r="K4" s="90" t="s">
        <v>189</v>
      </c>
      <c r="L4" s="92" t="s">
        <v>1309</v>
      </c>
      <c r="M4" s="88" t="s">
        <v>1305</v>
      </c>
      <c r="O4" s="88" t="s">
        <v>184</v>
      </c>
    </row>
    <row r="5" spans="5:15" x14ac:dyDescent="0.2">
      <c r="E5" s="124" t="s">
        <v>222</v>
      </c>
      <c r="F5" s="125" t="s">
        <v>576</v>
      </c>
      <c r="G5" s="126">
        <v>500000</v>
      </c>
      <c r="H5" s="127" t="s">
        <v>931</v>
      </c>
      <c r="I5" s="128" t="s">
        <v>1144</v>
      </c>
      <c r="J5" s="129"/>
      <c r="K5" s="129"/>
      <c r="L5" s="130"/>
      <c r="N5" s="89" t="e">
        <f>VLOOKUP(#REF!,#REF!,2,FALSE)</f>
        <v>#REF!</v>
      </c>
    </row>
    <row r="6" spans="5:15" x14ac:dyDescent="0.2">
      <c r="E6" s="131" t="s">
        <v>223</v>
      </c>
      <c r="F6" s="132" t="s">
        <v>577</v>
      </c>
      <c r="G6" s="133">
        <v>501000</v>
      </c>
      <c r="H6" s="134" t="s">
        <v>932</v>
      </c>
      <c r="I6" s="135" t="s">
        <v>577</v>
      </c>
      <c r="J6" s="136"/>
      <c r="K6" s="136"/>
      <c r="L6" s="137"/>
      <c r="N6" s="89" t="e">
        <f>VLOOKUP(#REF!,#REF!,2,FALSE)</f>
        <v>#REF!</v>
      </c>
    </row>
    <row r="7" spans="5:15" x14ac:dyDescent="0.2">
      <c r="E7" s="138" t="s">
        <v>224</v>
      </c>
      <c r="F7" s="139" t="s">
        <v>578</v>
      </c>
      <c r="G7" s="140">
        <v>501010</v>
      </c>
      <c r="H7" s="141" t="s">
        <v>933</v>
      </c>
      <c r="I7" s="142" t="s">
        <v>1145</v>
      </c>
      <c r="J7" s="129">
        <v>3</v>
      </c>
      <c r="K7" s="129">
        <v>3</v>
      </c>
      <c r="L7" s="143">
        <f t="shared" ref="L7:L77" si="0">J7*K7</f>
        <v>9</v>
      </c>
      <c r="M7" s="94" t="s">
        <v>1306</v>
      </c>
      <c r="N7" s="89" t="e">
        <f>VLOOKUP(#REF!,#REF!,2,FALSE)</f>
        <v>#REF!</v>
      </c>
      <c r="O7" s="94" t="s">
        <v>190</v>
      </c>
    </row>
    <row r="8" spans="5:15" x14ac:dyDescent="0.2">
      <c r="E8" s="138" t="s">
        <v>225</v>
      </c>
      <c r="F8" s="139" t="s">
        <v>579</v>
      </c>
      <c r="G8" s="140">
        <v>501011</v>
      </c>
      <c r="H8" s="141" t="s">
        <v>225</v>
      </c>
      <c r="I8" s="142" t="s">
        <v>579</v>
      </c>
      <c r="J8" s="129">
        <v>3</v>
      </c>
      <c r="K8" s="129">
        <v>3</v>
      </c>
      <c r="L8" s="143">
        <f t="shared" si="0"/>
        <v>9</v>
      </c>
      <c r="M8" s="94" t="s">
        <v>1306</v>
      </c>
      <c r="N8" s="89" t="e">
        <f>VLOOKUP(#REF!,#REF!,2,FALSE)</f>
        <v>#REF!</v>
      </c>
      <c r="O8" s="94" t="s">
        <v>190</v>
      </c>
    </row>
    <row r="9" spans="5:15" x14ac:dyDescent="0.2">
      <c r="E9" s="138" t="s">
        <v>226</v>
      </c>
      <c r="F9" s="139" t="s">
        <v>580</v>
      </c>
      <c r="G9" s="140">
        <v>501012</v>
      </c>
      <c r="H9" s="141" t="s">
        <v>934</v>
      </c>
      <c r="I9" s="142" t="s">
        <v>580</v>
      </c>
      <c r="J9" s="129">
        <v>1</v>
      </c>
      <c r="K9" s="129">
        <v>1</v>
      </c>
      <c r="L9" s="143">
        <f t="shared" si="0"/>
        <v>1</v>
      </c>
      <c r="M9" s="95" t="s">
        <v>1307</v>
      </c>
      <c r="N9" s="89" t="e">
        <f>VLOOKUP(#REF!,#REF!,2,FALSE)</f>
        <v>#REF!</v>
      </c>
      <c r="O9" s="95" t="s">
        <v>191</v>
      </c>
    </row>
    <row r="10" spans="5:15" x14ac:dyDescent="0.2">
      <c r="E10" s="138" t="s">
        <v>227</v>
      </c>
      <c r="F10" s="139" t="s">
        <v>581</v>
      </c>
      <c r="G10" s="140">
        <v>501013</v>
      </c>
      <c r="H10" s="141" t="s">
        <v>935</v>
      </c>
      <c r="I10" s="142" t="s">
        <v>581</v>
      </c>
      <c r="J10" s="129">
        <v>2</v>
      </c>
      <c r="K10" s="129">
        <v>3</v>
      </c>
      <c r="L10" s="143">
        <f t="shared" si="0"/>
        <v>6</v>
      </c>
      <c r="M10" s="94" t="s">
        <v>1306</v>
      </c>
      <c r="N10" s="89" t="e">
        <f>VLOOKUP(#REF!,#REF!,2,FALSE)</f>
        <v>#REF!</v>
      </c>
      <c r="O10" s="94" t="s">
        <v>190</v>
      </c>
    </row>
    <row r="11" spans="5:15" x14ac:dyDescent="0.2">
      <c r="E11" s="138" t="s">
        <v>228</v>
      </c>
      <c r="F11" s="139" t="s">
        <v>582</v>
      </c>
      <c r="G11" s="140">
        <v>501014</v>
      </c>
      <c r="H11" s="141" t="s">
        <v>936</v>
      </c>
      <c r="I11" s="142" t="s">
        <v>582</v>
      </c>
      <c r="J11" s="129">
        <v>3</v>
      </c>
      <c r="K11" s="129">
        <v>3</v>
      </c>
      <c r="L11" s="143">
        <f t="shared" si="0"/>
        <v>9</v>
      </c>
      <c r="M11" s="94" t="s">
        <v>1306</v>
      </c>
      <c r="N11" s="89" t="e">
        <f>VLOOKUP(#REF!,#REF!,2,FALSE)</f>
        <v>#REF!</v>
      </c>
      <c r="O11" s="94" t="s">
        <v>190</v>
      </c>
    </row>
    <row r="12" spans="5:15" x14ac:dyDescent="0.2">
      <c r="E12" s="138" t="s">
        <v>229</v>
      </c>
      <c r="F12" s="139" t="s">
        <v>583</v>
      </c>
      <c r="G12" s="140">
        <v>501015</v>
      </c>
      <c r="H12" s="144" t="s">
        <v>229</v>
      </c>
      <c r="I12" s="142" t="s">
        <v>1146</v>
      </c>
      <c r="J12" s="129">
        <v>3</v>
      </c>
      <c r="K12" s="129">
        <v>3</v>
      </c>
      <c r="L12" s="143">
        <f t="shared" si="0"/>
        <v>9</v>
      </c>
      <c r="M12" s="94" t="s">
        <v>1306</v>
      </c>
      <c r="O12" s="94" t="s">
        <v>190</v>
      </c>
    </row>
    <row r="13" spans="5:15" x14ac:dyDescent="0.2">
      <c r="E13" s="136" t="s">
        <v>230</v>
      </c>
      <c r="F13" s="132" t="s">
        <v>584</v>
      </c>
      <c r="G13" s="133">
        <v>501100</v>
      </c>
      <c r="H13" s="145" t="s">
        <v>937</v>
      </c>
      <c r="I13" s="135" t="s">
        <v>1147</v>
      </c>
      <c r="J13" s="131"/>
      <c r="K13" s="131"/>
      <c r="L13" s="146"/>
      <c r="N13" s="89" t="e">
        <f>VLOOKUP(#REF!,#REF!,2,FALSE)</f>
        <v>#REF!</v>
      </c>
    </row>
    <row r="14" spans="5:15" ht="25.5" x14ac:dyDescent="0.2">
      <c r="E14" s="138" t="s">
        <v>231</v>
      </c>
      <c r="F14" s="147" t="s">
        <v>585</v>
      </c>
      <c r="G14" s="140">
        <v>501110</v>
      </c>
      <c r="H14" s="141" t="s">
        <v>938</v>
      </c>
      <c r="I14" s="148" t="s">
        <v>1148</v>
      </c>
      <c r="J14" s="129">
        <v>2</v>
      </c>
      <c r="K14" s="129">
        <v>2</v>
      </c>
      <c r="L14" s="143">
        <f t="shared" si="0"/>
        <v>4</v>
      </c>
      <c r="M14" s="95" t="s">
        <v>1307</v>
      </c>
      <c r="N14" s="89" t="e">
        <f>VLOOKUP(#REF!,#REF!,2,FALSE)</f>
        <v>#REF!</v>
      </c>
      <c r="O14" s="95" t="s">
        <v>191</v>
      </c>
    </row>
    <row r="15" spans="5:15" x14ac:dyDescent="0.2">
      <c r="E15" s="138" t="s">
        <v>232</v>
      </c>
      <c r="F15" s="147" t="s">
        <v>586</v>
      </c>
      <c r="G15" s="140">
        <v>501111</v>
      </c>
      <c r="H15" s="141" t="s">
        <v>939</v>
      </c>
      <c r="I15" s="148" t="s">
        <v>1149</v>
      </c>
      <c r="J15" s="129">
        <v>4</v>
      </c>
      <c r="K15" s="129">
        <v>4</v>
      </c>
      <c r="L15" s="143">
        <f t="shared" si="0"/>
        <v>16</v>
      </c>
      <c r="M15" s="96" t="s">
        <v>1308</v>
      </c>
      <c r="N15" s="89" t="e">
        <f>VLOOKUP(#REF!,#REF!,2,FALSE)</f>
        <v>#REF!</v>
      </c>
      <c r="O15" s="96" t="s">
        <v>192</v>
      </c>
    </row>
    <row r="16" spans="5:15" x14ac:dyDescent="0.2">
      <c r="E16" s="138" t="s">
        <v>233</v>
      </c>
      <c r="F16" s="147" t="s">
        <v>587</v>
      </c>
      <c r="G16" s="140">
        <v>501112</v>
      </c>
      <c r="H16" s="141" t="s">
        <v>940</v>
      </c>
      <c r="I16" s="148" t="s">
        <v>1150</v>
      </c>
      <c r="J16" s="129">
        <v>4</v>
      </c>
      <c r="K16" s="129">
        <v>4</v>
      </c>
      <c r="L16" s="143">
        <f t="shared" si="0"/>
        <v>16</v>
      </c>
      <c r="M16" s="96" t="s">
        <v>1308</v>
      </c>
      <c r="N16" s="89" t="e">
        <f>VLOOKUP(#REF!,#REF!,2,FALSE)</f>
        <v>#REF!</v>
      </c>
      <c r="O16" s="96" t="s">
        <v>192</v>
      </c>
    </row>
    <row r="17" spans="5:15" x14ac:dyDescent="0.2">
      <c r="E17" s="138" t="s">
        <v>234</v>
      </c>
      <c r="F17" s="147" t="s">
        <v>588</v>
      </c>
      <c r="G17" s="140">
        <v>501114</v>
      </c>
      <c r="H17" s="141" t="s">
        <v>941</v>
      </c>
      <c r="I17" s="148" t="s">
        <v>588</v>
      </c>
      <c r="J17" s="129">
        <v>4</v>
      </c>
      <c r="K17" s="129">
        <v>4</v>
      </c>
      <c r="L17" s="143">
        <f t="shared" si="0"/>
        <v>16</v>
      </c>
      <c r="M17" s="96" t="s">
        <v>1308</v>
      </c>
      <c r="O17" s="96" t="s">
        <v>192</v>
      </c>
    </row>
    <row r="18" spans="5:15" x14ac:dyDescent="0.2">
      <c r="E18" s="138" t="s">
        <v>235</v>
      </c>
      <c r="F18" s="147" t="s">
        <v>589</v>
      </c>
      <c r="G18" s="140">
        <v>501113</v>
      </c>
      <c r="H18" s="141" t="s">
        <v>942</v>
      </c>
      <c r="I18" s="148" t="s">
        <v>589</v>
      </c>
      <c r="J18" s="129">
        <v>4</v>
      </c>
      <c r="K18" s="129">
        <v>4</v>
      </c>
      <c r="L18" s="143">
        <f t="shared" si="0"/>
        <v>16</v>
      </c>
      <c r="M18" s="96" t="s">
        <v>1308</v>
      </c>
      <c r="O18" s="96" t="s">
        <v>192</v>
      </c>
    </row>
    <row r="19" spans="5:15" x14ac:dyDescent="0.2">
      <c r="E19" s="136" t="s">
        <v>236</v>
      </c>
      <c r="F19" s="132" t="s">
        <v>590</v>
      </c>
      <c r="G19" s="133">
        <v>501200</v>
      </c>
      <c r="H19" s="134" t="s">
        <v>236</v>
      </c>
      <c r="I19" s="135" t="s">
        <v>590</v>
      </c>
      <c r="J19" s="136"/>
      <c r="K19" s="136"/>
      <c r="L19" s="137"/>
      <c r="N19" s="89" t="e">
        <f>VLOOKUP(#REF!,#REF!,2,FALSE)</f>
        <v>#REF!</v>
      </c>
    </row>
    <row r="20" spans="5:15" x14ac:dyDescent="0.2">
      <c r="E20" s="138" t="s">
        <v>237</v>
      </c>
      <c r="F20" s="139" t="s">
        <v>591</v>
      </c>
      <c r="G20" s="140">
        <v>501210</v>
      </c>
      <c r="H20" s="141" t="s">
        <v>237</v>
      </c>
      <c r="I20" s="142" t="s">
        <v>591</v>
      </c>
      <c r="J20" s="129">
        <v>4</v>
      </c>
      <c r="K20" s="129">
        <v>4</v>
      </c>
      <c r="L20" s="143">
        <f t="shared" si="0"/>
        <v>16</v>
      </c>
      <c r="M20" s="96" t="s">
        <v>1308</v>
      </c>
      <c r="N20" s="89" t="e">
        <f>VLOOKUP(#REF!,#REF!,2,FALSE)</f>
        <v>#REF!</v>
      </c>
      <c r="O20" s="96" t="s">
        <v>192</v>
      </c>
    </row>
    <row r="21" spans="5:15" x14ac:dyDescent="0.2">
      <c r="E21" s="138" t="s">
        <v>238</v>
      </c>
      <c r="F21" s="139" t="s">
        <v>592</v>
      </c>
      <c r="G21" s="140">
        <v>501211</v>
      </c>
      <c r="H21" s="141" t="s">
        <v>238</v>
      </c>
      <c r="I21" s="142" t="s">
        <v>592</v>
      </c>
      <c r="J21" s="129">
        <v>4</v>
      </c>
      <c r="K21" s="129">
        <v>4</v>
      </c>
      <c r="L21" s="143">
        <f t="shared" si="0"/>
        <v>16</v>
      </c>
      <c r="M21" s="96" t="s">
        <v>1308</v>
      </c>
      <c r="N21" s="89" t="e">
        <f>VLOOKUP(#REF!,#REF!,2,FALSE)</f>
        <v>#REF!</v>
      </c>
      <c r="O21" s="96" t="s">
        <v>192</v>
      </c>
    </row>
    <row r="22" spans="5:15" x14ac:dyDescent="0.2">
      <c r="E22" s="138" t="s">
        <v>239</v>
      </c>
      <c r="F22" s="139" t="s">
        <v>593</v>
      </c>
      <c r="G22" s="140">
        <v>501212</v>
      </c>
      <c r="H22" s="141" t="s">
        <v>943</v>
      </c>
      <c r="I22" s="142" t="s">
        <v>593</v>
      </c>
      <c r="J22" s="129">
        <v>4</v>
      </c>
      <c r="K22" s="129">
        <v>4</v>
      </c>
      <c r="L22" s="143">
        <f t="shared" si="0"/>
        <v>16</v>
      </c>
      <c r="M22" s="96" t="s">
        <v>1308</v>
      </c>
      <c r="N22" s="89" t="e">
        <f>VLOOKUP(#REF!,#REF!,2,FALSE)</f>
        <v>#REF!</v>
      </c>
      <c r="O22" s="96" t="s">
        <v>192</v>
      </c>
    </row>
    <row r="23" spans="5:15" x14ac:dyDescent="0.2">
      <c r="E23" s="138" t="s">
        <v>240</v>
      </c>
      <c r="F23" s="139" t="s">
        <v>594</v>
      </c>
      <c r="G23" s="140">
        <v>501213</v>
      </c>
      <c r="H23" s="141" t="s">
        <v>240</v>
      </c>
      <c r="I23" s="142" t="s">
        <v>594</v>
      </c>
      <c r="J23" s="129">
        <v>4</v>
      </c>
      <c r="K23" s="129">
        <v>4</v>
      </c>
      <c r="L23" s="143">
        <f t="shared" si="0"/>
        <v>16</v>
      </c>
      <c r="M23" s="96" t="s">
        <v>1308</v>
      </c>
      <c r="N23" s="89" t="e">
        <f>VLOOKUP(#REF!,#REF!,2,FALSE)</f>
        <v>#REF!</v>
      </c>
      <c r="O23" s="96" t="s">
        <v>192</v>
      </c>
    </row>
    <row r="24" spans="5:15" ht="27" customHeight="1" x14ac:dyDescent="0.2">
      <c r="E24" s="136" t="s">
        <v>241</v>
      </c>
      <c r="F24" s="132" t="s">
        <v>595</v>
      </c>
      <c r="G24" s="133">
        <v>501300</v>
      </c>
      <c r="H24" s="134" t="s">
        <v>944</v>
      </c>
      <c r="I24" s="135" t="s">
        <v>595</v>
      </c>
      <c r="J24" s="136"/>
      <c r="K24" s="136"/>
      <c r="L24" s="136"/>
      <c r="N24" s="89" t="e">
        <f>VLOOKUP(#REF!,#REF!,2,FALSE)</f>
        <v>#REF!</v>
      </c>
    </row>
    <row r="25" spans="5:15" x14ac:dyDescent="0.2">
      <c r="E25" s="138" t="s">
        <v>242</v>
      </c>
      <c r="F25" s="139" t="s">
        <v>596</v>
      </c>
      <c r="G25" s="140">
        <v>501310</v>
      </c>
      <c r="H25" s="141" t="s">
        <v>945</v>
      </c>
      <c r="I25" s="142" t="s">
        <v>596</v>
      </c>
      <c r="J25" s="129">
        <v>4</v>
      </c>
      <c r="K25" s="129">
        <v>4</v>
      </c>
      <c r="L25" s="143">
        <f t="shared" si="0"/>
        <v>16</v>
      </c>
      <c r="M25" s="96" t="s">
        <v>1308</v>
      </c>
      <c r="N25" s="89" t="e">
        <f>VLOOKUP(#REF!,#REF!,2,FALSE)</f>
        <v>#REF!</v>
      </c>
      <c r="O25" s="96" t="s">
        <v>192</v>
      </c>
    </row>
    <row r="26" spans="5:15" x14ac:dyDescent="0.2">
      <c r="E26" s="138" t="s">
        <v>243</v>
      </c>
      <c r="F26" s="139" t="s">
        <v>597</v>
      </c>
      <c r="G26" s="140">
        <v>501311</v>
      </c>
      <c r="H26" s="141" t="s">
        <v>946</v>
      </c>
      <c r="I26" s="142" t="s">
        <v>597</v>
      </c>
      <c r="J26" s="129">
        <v>4</v>
      </c>
      <c r="K26" s="129">
        <v>4</v>
      </c>
      <c r="L26" s="143">
        <f t="shared" si="0"/>
        <v>16</v>
      </c>
      <c r="M26" s="96" t="s">
        <v>1308</v>
      </c>
      <c r="N26" s="89" t="e">
        <f>VLOOKUP(#REF!,#REF!,2,FALSE)</f>
        <v>#REF!</v>
      </c>
      <c r="O26" s="96" t="s">
        <v>192</v>
      </c>
    </row>
    <row r="27" spans="5:15" x14ac:dyDescent="0.2">
      <c r="E27" s="138" t="s">
        <v>244</v>
      </c>
      <c r="F27" s="139" t="s">
        <v>598</v>
      </c>
      <c r="G27" s="140">
        <v>501312</v>
      </c>
      <c r="H27" s="141" t="s">
        <v>947</v>
      </c>
      <c r="I27" s="142" t="s">
        <v>598</v>
      </c>
      <c r="J27" s="129">
        <v>2</v>
      </c>
      <c r="K27" s="129">
        <v>2</v>
      </c>
      <c r="L27" s="143">
        <f t="shared" si="0"/>
        <v>4</v>
      </c>
      <c r="M27" s="95" t="s">
        <v>1307</v>
      </c>
      <c r="N27" s="89" t="e">
        <f>VLOOKUP(#REF!,#REF!,2,FALSE)</f>
        <v>#REF!</v>
      </c>
      <c r="O27" s="95" t="s">
        <v>191</v>
      </c>
    </row>
    <row r="28" spans="5:15" x14ac:dyDescent="0.2">
      <c r="E28" s="138" t="s">
        <v>245</v>
      </c>
      <c r="F28" s="139" t="s">
        <v>599</v>
      </c>
      <c r="G28" s="140">
        <v>501313</v>
      </c>
      <c r="H28" s="141" t="s">
        <v>948</v>
      </c>
      <c r="I28" s="142" t="s">
        <v>599</v>
      </c>
      <c r="J28" s="129">
        <v>4</v>
      </c>
      <c r="K28" s="129">
        <v>4</v>
      </c>
      <c r="L28" s="143">
        <f t="shared" si="0"/>
        <v>16</v>
      </c>
      <c r="M28" s="96" t="s">
        <v>1308</v>
      </c>
      <c r="N28" s="89" t="e">
        <f>VLOOKUP(#REF!,#REF!,2,FALSE)</f>
        <v>#REF!</v>
      </c>
      <c r="O28" s="96" t="s">
        <v>192</v>
      </c>
    </row>
    <row r="29" spans="5:15" x14ac:dyDescent="0.2">
      <c r="E29" s="138" t="s">
        <v>246</v>
      </c>
      <c r="F29" s="139" t="s">
        <v>600</v>
      </c>
      <c r="G29" s="140">
        <v>501314</v>
      </c>
      <c r="H29" s="141" t="s">
        <v>949</v>
      </c>
      <c r="I29" s="142" t="s">
        <v>1151</v>
      </c>
      <c r="J29" s="129">
        <v>4</v>
      </c>
      <c r="K29" s="129">
        <v>4</v>
      </c>
      <c r="L29" s="143">
        <f t="shared" si="0"/>
        <v>16</v>
      </c>
      <c r="M29" s="96" t="s">
        <v>1308</v>
      </c>
      <c r="N29" s="89" t="e">
        <f>VLOOKUP(#REF!,#REF!,2,FALSE)</f>
        <v>#REF!</v>
      </c>
      <c r="O29" s="96" t="s">
        <v>192</v>
      </c>
    </row>
    <row r="30" spans="5:15" ht="24.75" customHeight="1" x14ac:dyDescent="0.2">
      <c r="E30" s="138" t="s">
        <v>247</v>
      </c>
      <c r="F30" s="139" t="s">
        <v>601</v>
      </c>
      <c r="G30" s="140">
        <v>501315</v>
      </c>
      <c r="H30" s="141" t="s">
        <v>950</v>
      </c>
      <c r="I30" s="142" t="s">
        <v>601</v>
      </c>
      <c r="J30" s="129">
        <v>4</v>
      </c>
      <c r="K30" s="129">
        <v>4</v>
      </c>
      <c r="L30" s="143">
        <f t="shared" si="0"/>
        <v>16</v>
      </c>
      <c r="M30" s="96" t="s">
        <v>1308</v>
      </c>
      <c r="N30" s="89" t="e">
        <f>VLOOKUP(#REF!,#REF!,2,FALSE)</f>
        <v>#REF!</v>
      </c>
      <c r="O30" s="96" t="s">
        <v>192</v>
      </c>
    </row>
    <row r="31" spans="5:15" x14ac:dyDescent="0.2">
      <c r="E31" s="138" t="s">
        <v>248</v>
      </c>
      <c r="F31" s="139" t="s">
        <v>602</v>
      </c>
      <c r="G31" s="140">
        <v>501316</v>
      </c>
      <c r="H31" s="141" t="s">
        <v>951</v>
      </c>
      <c r="I31" s="142" t="s">
        <v>602</v>
      </c>
      <c r="J31" s="129">
        <v>2</v>
      </c>
      <c r="K31" s="129">
        <v>2</v>
      </c>
      <c r="L31" s="143">
        <f t="shared" si="0"/>
        <v>4</v>
      </c>
      <c r="M31" s="95" t="s">
        <v>1307</v>
      </c>
      <c r="N31" s="89" t="e">
        <f>VLOOKUP(#REF!,#REF!,2,FALSE)</f>
        <v>#REF!</v>
      </c>
      <c r="O31" s="95" t="s">
        <v>191</v>
      </c>
    </row>
    <row r="32" spans="5:15" x14ac:dyDescent="0.2">
      <c r="E32" s="138" t="s">
        <v>249</v>
      </c>
      <c r="F32" s="139" t="s">
        <v>603</v>
      </c>
      <c r="G32" s="140">
        <v>501317</v>
      </c>
      <c r="H32" s="141" t="s">
        <v>952</v>
      </c>
      <c r="I32" s="142" t="s">
        <v>603</v>
      </c>
      <c r="J32" s="129">
        <v>3</v>
      </c>
      <c r="K32" s="129">
        <v>3</v>
      </c>
      <c r="L32" s="143">
        <f t="shared" si="0"/>
        <v>9</v>
      </c>
      <c r="M32" s="94" t="s">
        <v>1306</v>
      </c>
      <c r="N32" s="89" t="e">
        <f>VLOOKUP(#REF!,#REF!,2,FALSE)</f>
        <v>#REF!</v>
      </c>
      <c r="O32" s="94" t="s">
        <v>190</v>
      </c>
    </row>
    <row r="33" spans="5:15" x14ac:dyDescent="0.2">
      <c r="E33" s="138" t="s">
        <v>250</v>
      </c>
      <c r="F33" s="139" t="s">
        <v>604</v>
      </c>
      <c r="G33" s="140">
        <v>501318</v>
      </c>
      <c r="H33" s="141" t="s">
        <v>953</v>
      </c>
      <c r="I33" s="142" t="s">
        <v>604</v>
      </c>
      <c r="J33" s="129">
        <v>4</v>
      </c>
      <c r="K33" s="129">
        <v>4</v>
      </c>
      <c r="L33" s="143">
        <f t="shared" si="0"/>
        <v>16</v>
      </c>
      <c r="M33" s="96" t="s">
        <v>1308</v>
      </c>
      <c r="N33" s="89" t="e">
        <f>VLOOKUP(#REF!,#REF!,2,FALSE)</f>
        <v>#REF!</v>
      </c>
      <c r="O33" s="96" t="s">
        <v>192</v>
      </c>
    </row>
    <row r="34" spans="5:15" x14ac:dyDescent="0.2">
      <c r="E34" s="138" t="s">
        <v>251</v>
      </c>
      <c r="F34" s="139" t="s">
        <v>605</v>
      </c>
      <c r="G34" s="140">
        <v>501319</v>
      </c>
      <c r="H34" s="141" t="s">
        <v>954</v>
      </c>
      <c r="I34" s="142" t="s">
        <v>605</v>
      </c>
      <c r="J34" s="129">
        <v>4</v>
      </c>
      <c r="K34" s="129">
        <v>4</v>
      </c>
      <c r="L34" s="143">
        <f t="shared" si="0"/>
        <v>16</v>
      </c>
      <c r="M34" s="96" t="s">
        <v>1308</v>
      </c>
      <c r="N34" s="89" t="e">
        <f>VLOOKUP(#REF!,#REF!,2,FALSE)</f>
        <v>#REF!</v>
      </c>
      <c r="O34" s="96" t="s">
        <v>192</v>
      </c>
    </row>
    <row r="35" spans="5:15" x14ac:dyDescent="0.2">
      <c r="E35" s="138" t="s">
        <v>252</v>
      </c>
      <c r="F35" s="139" t="s">
        <v>606</v>
      </c>
      <c r="G35" s="140">
        <v>501320</v>
      </c>
      <c r="H35" s="141" t="s">
        <v>955</v>
      </c>
      <c r="I35" s="142" t="s">
        <v>1152</v>
      </c>
      <c r="J35" s="129">
        <v>4</v>
      </c>
      <c r="K35" s="129">
        <v>4</v>
      </c>
      <c r="L35" s="143">
        <f t="shared" si="0"/>
        <v>16</v>
      </c>
      <c r="M35" s="96" t="s">
        <v>1308</v>
      </c>
      <c r="N35" s="89" t="e">
        <f>VLOOKUP(#REF!,#REF!,2,FALSE)</f>
        <v>#REF!</v>
      </c>
      <c r="O35" s="96" t="s">
        <v>192</v>
      </c>
    </row>
    <row r="36" spans="5:15" x14ac:dyDescent="0.2">
      <c r="E36" s="138" t="s">
        <v>253</v>
      </c>
      <c r="F36" s="139" t="s">
        <v>607</v>
      </c>
      <c r="G36" s="140">
        <v>501321</v>
      </c>
      <c r="H36" s="141" t="s">
        <v>956</v>
      </c>
      <c r="I36" s="142" t="s">
        <v>607</v>
      </c>
      <c r="J36" s="129">
        <v>3</v>
      </c>
      <c r="K36" s="129">
        <v>4</v>
      </c>
      <c r="L36" s="143">
        <f t="shared" si="0"/>
        <v>12</v>
      </c>
      <c r="M36" s="94" t="s">
        <v>1306</v>
      </c>
      <c r="N36" s="89" t="e">
        <f>VLOOKUP(#REF!,#REF!,2,FALSE)</f>
        <v>#REF!</v>
      </c>
      <c r="O36" s="94" t="s">
        <v>190</v>
      </c>
    </row>
    <row r="37" spans="5:15" x14ac:dyDescent="0.2">
      <c r="E37" s="138" t="s">
        <v>254</v>
      </c>
      <c r="F37" s="139" t="s">
        <v>608</v>
      </c>
      <c r="G37" s="140">
        <v>501322</v>
      </c>
      <c r="H37" s="141" t="s">
        <v>957</v>
      </c>
      <c r="I37" s="142" t="s">
        <v>608</v>
      </c>
      <c r="J37" s="129">
        <v>4</v>
      </c>
      <c r="K37" s="129">
        <v>3</v>
      </c>
      <c r="L37" s="143">
        <f t="shared" si="0"/>
        <v>12</v>
      </c>
      <c r="M37" s="94" t="s">
        <v>1306</v>
      </c>
      <c r="N37" s="89" t="e">
        <f>VLOOKUP(#REF!,#REF!,2,FALSE)</f>
        <v>#REF!</v>
      </c>
      <c r="O37" s="94" t="s">
        <v>190</v>
      </c>
    </row>
    <row r="38" spans="5:15" x14ac:dyDescent="0.2">
      <c r="E38" s="138" t="s">
        <v>255</v>
      </c>
      <c r="F38" s="139" t="s">
        <v>609</v>
      </c>
      <c r="G38" s="140">
        <v>501323</v>
      </c>
      <c r="H38" s="141" t="s">
        <v>958</v>
      </c>
      <c r="I38" s="142" t="s">
        <v>609</v>
      </c>
      <c r="J38" s="129">
        <v>2</v>
      </c>
      <c r="K38" s="129">
        <v>2</v>
      </c>
      <c r="L38" s="143">
        <f t="shared" si="0"/>
        <v>4</v>
      </c>
      <c r="M38" s="95" t="s">
        <v>1307</v>
      </c>
      <c r="N38" s="89" t="e">
        <f>VLOOKUP(#REF!,#REF!,2,FALSE)</f>
        <v>#REF!</v>
      </c>
      <c r="O38" s="95" t="s">
        <v>191</v>
      </c>
    </row>
    <row r="39" spans="5:15" x14ac:dyDescent="0.2">
      <c r="E39" s="138" t="s">
        <v>256</v>
      </c>
      <c r="F39" s="139" t="s">
        <v>610</v>
      </c>
      <c r="G39" s="140">
        <v>501324</v>
      </c>
      <c r="H39" s="141" t="s">
        <v>959</v>
      </c>
      <c r="I39" s="142" t="s">
        <v>1153</v>
      </c>
      <c r="J39" s="129">
        <v>4</v>
      </c>
      <c r="K39" s="129">
        <v>4</v>
      </c>
      <c r="L39" s="143">
        <f t="shared" si="0"/>
        <v>16</v>
      </c>
      <c r="M39" s="96" t="s">
        <v>1308</v>
      </c>
      <c r="N39" s="89" t="e">
        <f>VLOOKUP(#REF!,#REF!,2,FALSE)</f>
        <v>#REF!</v>
      </c>
      <c r="O39" s="96" t="s">
        <v>192</v>
      </c>
    </row>
    <row r="40" spans="5:15" x14ac:dyDescent="0.2">
      <c r="E40" s="138" t="s">
        <v>257</v>
      </c>
      <c r="F40" s="139" t="s">
        <v>611</v>
      </c>
      <c r="G40" s="140">
        <v>501325</v>
      </c>
      <c r="H40" s="141" t="s">
        <v>960</v>
      </c>
      <c r="I40" s="142" t="s">
        <v>611</v>
      </c>
      <c r="J40" s="129">
        <v>3</v>
      </c>
      <c r="K40" s="129">
        <v>4</v>
      </c>
      <c r="L40" s="143">
        <f t="shared" si="0"/>
        <v>12</v>
      </c>
      <c r="M40" s="94" t="s">
        <v>1306</v>
      </c>
      <c r="N40" s="89" t="e">
        <f>VLOOKUP(#REF!,#REF!,2,FALSE)</f>
        <v>#REF!</v>
      </c>
      <c r="O40" s="94" t="s">
        <v>190</v>
      </c>
    </row>
    <row r="41" spans="5:15" x14ac:dyDescent="0.2">
      <c r="E41" s="138" t="s">
        <v>258</v>
      </c>
      <c r="F41" s="139" t="s">
        <v>612</v>
      </c>
      <c r="G41" s="140">
        <v>501326</v>
      </c>
      <c r="H41" s="141" t="s">
        <v>961</v>
      </c>
      <c r="I41" s="142" t="s">
        <v>612</v>
      </c>
      <c r="J41" s="129">
        <v>3</v>
      </c>
      <c r="K41" s="129">
        <v>2</v>
      </c>
      <c r="L41" s="143">
        <f t="shared" si="0"/>
        <v>6</v>
      </c>
      <c r="M41" s="94" t="s">
        <v>1306</v>
      </c>
      <c r="N41" s="89" t="e">
        <f>VLOOKUP(#REF!,#REF!,2,FALSE)</f>
        <v>#REF!</v>
      </c>
      <c r="O41" s="94" t="s">
        <v>190</v>
      </c>
    </row>
    <row r="42" spans="5:15" x14ac:dyDescent="0.2">
      <c r="E42" s="138" t="s">
        <v>259</v>
      </c>
      <c r="F42" s="139" t="s">
        <v>613</v>
      </c>
      <c r="G42" s="140">
        <v>501327</v>
      </c>
      <c r="H42" s="141" t="s">
        <v>962</v>
      </c>
      <c r="I42" s="142" t="s">
        <v>613</v>
      </c>
      <c r="J42" s="129">
        <v>4</v>
      </c>
      <c r="K42" s="129">
        <v>2</v>
      </c>
      <c r="L42" s="143">
        <f t="shared" si="0"/>
        <v>8</v>
      </c>
      <c r="M42" s="94" t="s">
        <v>1306</v>
      </c>
      <c r="N42" s="89" t="e">
        <f>VLOOKUP(#REF!,#REF!,2,FALSE)</f>
        <v>#REF!</v>
      </c>
      <c r="O42" s="94" t="s">
        <v>190</v>
      </c>
    </row>
    <row r="43" spans="5:15" x14ac:dyDescent="0.2">
      <c r="E43" s="138" t="s">
        <v>260</v>
      </c>
      <c r="F43" s="139" t="s">
        <v>614</v>
      </c>
      <c r="G43" s="140">
        <v>501329</v>
      </c>
      <c r="H43" s="141" t="s">
        <v>963</v>
      </c>
      <c r="I43" s="142" t="s">
        <v>614</v>
      </c>
      <c r="J43" s="129">
        <v>3</v>
      </c>
      <c r="K43" s="129">
        <v>4</v>
      </c>
      <c r="L43" s="143">
        <f t="shared" si="0"/>
        <v>12</v>
      </c>
      <c r="M43" s="94" t="s">
        <v>1306</v>
      </c>
      <c r="O43" s="94" t="s">
        <v>190</v>
      </c>
    </row>
    <row r="44" spans="5:15" ht="25.5" x14ac:dyDescent="0.2">
      <c r="E44" s="138" t="s">
        <v>261</v>
      </c>
      <c r="F44" s="139" t="s">
        <v>615</v>
      </c>
      <c r="G44" s="140">
        <v>501328</v>
      </c>
      <c r="H44" s="141" t="s">
        <v>964</v>
      </c>
      <c r="I44" s="142" t="s">
        <v>1154</v>
      </c>
      <c r="J44" s="129">
        <v>4</v>
      </c>
      <c r="K44" s="129">
        <v>4</v>
      </c>
      <c r="L44" s="143">
        <f t="shared" si="0"/>
        <v>16</v>
      </c>
      <c r="M44" s="96" t="s">
        <v>1308</v>
      </c>
      <c r="N44" s="89" t="e">
        <f>VLOOKUP(#REF!,#REF!,2,FALSE)</f>
        <v>#REF!</v>
      </c>
      <c r="O44" s="96" t="s">
        <v>192</v>
      </c>
    </row>
    <row r="45" spans="5:15" x14ac:dyDescent="0.2">
      <c r="E45" s="136" t="s">
        <v>262</v>
      </c>
      <c r="F45" s="132" t="s">
        <v>616</v>
      </c>
      <c r="G45" s="133">
        <v>501400</v>
      </c>
      <c r="H45" s="145" t="s">
        <v>965</v>
      </c>
      <c r="I45" s="135" t="s">
        <v>616</v>
      </c>
      <c r="J45" s="129">
        <v>4</v>
      </c>
      <c r="K45" s="129">
        <v>3</v>
      </c>
      <c r="L45" s="143">
        <f t="shared" si="0"/>
        <v>12</v>
      </c>
      <c r="M45" s="94" t="s">
        <v>1306</v>
      </c>
      <c r="N45" s="89" t="e">
        <f>VLOOKUP(#REF!,#REF!,2,FALSE)</f>
        <v>#REF!</v>
      </c>
      <c r="O45" s="94" t="s">
        <v>190</v>
      </c>
    </row>
    <row r="46" spans="5:15" ht="25.5" x14ac:dyDescent="0.2">
      <c r="E46" s="149" t="s">
        <v>263</v>
      </c>
      <c r="F46" s="150" t="s">
        <v>617</v>
      </c>
      <c r="G46" s="133">
        <v>501500</v>
      </c>
      <c r="H46" s="145" t="s">
        <v>966</v>
      </c>
      <c r="I46" s="135" t="s">
        <v>1155</v>
      </c>
      <c r="J46" s="129">
        <v>4</v>
      </c>
      <c r="K46" s="129">
        <v>2</v>
      </c>
      <c r="L46" s="143">
        <f t="shared" si="0"/>
        <v>8</v>
      </c>
      <c r="M46" s="94" t="s">
        <v>1306</v>
      </c>
      <c r="N46" s="89" t="e">
        <f>VLOOKUP(#REF!,#REF!,2,FALSE)</f>
        <v>#REF!</v>
      </c>
      <c r="O46" s="94" t="s">
        <v>190</v>
      </c>
    </row>
    <row r="47" spans="5:15" ht="25.5" x14ac:dyDescent="0.2">
      <c r="E47" s="136" t="s">
        <v>264</v>
      </c>
      <c r="F47" s="132" t="s">
        <v>618</v>
      </c>
      <c r="G47" s="133">
        <v>501600</v>
      </c>
      <c r="H47" s="134" t="s">
        <v>264</v>
      </c>
      <c r="I47" s="135" t="s">
        <v>618</v>
      </c>
      <c r="J47" s="129">
        <v>2</v>
      </c>
      <c r="K47" s="129">
        <v>2</v>
      </c>
      <c r="L47" s="143">
        <f t="shared" si="0"/>
        <v>4</v>
      </c>
      <c r="M47" s="95" t="s">
        <v>1307</v>
      </c>
      <c r="O47" s="95" t="s">
        <v>191</v>
      </c>
    </row>
    <row r="48" spans="5:15" ht="15.75" x14ac:dyDescent="0.2">
      <c r="E48" s="124" t="s">
        <v>265</v>
      </c>
      <c r="F48" s="125" t="s">
        <v>619</v>
      </c>
      <c r="G48" s="126">
        <v>510000</v>
      </c>
      <c r="H48" s="127" t="s">
        <v>967</v>
      </c>
      <c r="I48" s="128" t="s">
        <v>1156</v>
      </c>
      <c r="J48" s="151"/>
      <c r="K48" s="151"/>
      <c r="L48" s="151"/>
      <c r="M48" s="93"/>
      <c r="N48" s="89" t="e">
        <f>VLOOKUP(#REF!,#REF!,2,FALSE)</f>
        <v>#REF!</v>
      </c>
      <c r="O48" s="93"/>
    </row>
    <row r="49" spans="5:15" ht="38.25" x14ac:dyDescent="0.2">
      <c r="E49" s="136" t="s">
        <v>266</v>
      </c>
      <c r="F49" s="150" t="s">
        <v>620</v>
      </c>
      <c r="G49" s="133">
        <v>511000</v>
      </c>
      <c r="H49" s="134" t="s">
        <v>968</v>
      </c>
      <c r="I49" s="135" t="s">
        <v>620</v>
      </c>
      <c r="J49" s="129">
        <v>2</v>
      </c>
      <c r="K49" s="129">
        <v>2</v>
      </c>
      <c r="L49" s="143">
        <f t="shared" si="0"/>
        <v>4</v>
      </c>
      <c r="M49" s="95" t="s">
        <v>1307</v>
      </c>
      <c r="N49" s="89" t="e">
        <f>VLOOKUP(#REF!,#REF!,2,FALSE)</f>
        <v>#REF!</v>
      </c>
      <c r="O49" s="95" t="s">
        <v>191</v>
      </c>
    </row>
    <row r="50" spans="5:15" x14ac:dyDescent="0.2">
      <c r="E50" s="136" t="s">
        <v>267</v>
      </c>
      <c r="F50" s="132" t="s">
        <v>621</v>
      </c>
      <c r="G50" s="133">
        <v>511200</v>
      </c>
      <c r="H50" s="145" t="s">
        <v>969</v>
      </c>
      <c r="I50" s="135" t="s">
        <v>621</v>
      </c>
      <c r="J50" s="129">
        <v>2</v>
      </c>
      <c r="K50" s="129">
        <v>2</v>
      </c>
      <c r="L50" s="143">
        <f t="shared" si="0"/>
        <v>4</v>
      </c>
      <c r="M50" s="95" t="s">
        <v>1307</v>
      </c>
      <c r="N50" s="89" t="e">
        <f>VLOOKUP(#REF!,#REF!,2,FALSE)</f>
        <v>#REF!</v>
      </c>
      <c r="O50" s="95" t="s">
        <v>191</v>
      </c>
    </row>
    <row r="51" spans="5:15" ht="25.5" x14ac:dyDescent="0.2">
      <c r="E51" s="136" t="s">
        <v>268</v>
      </c>
      <c r="F51" s="150" t="s">
        <v>622</v>
      </c>
      <c r="G51" s="133">
        <v>511400</v>
      </c>
      <c r="H51" s="145" t="s">
        <v>970</v>
      </c>
      <c r="I51" s="135" t="s">
        <v>1157</v>
      </c>
      <c r="J51" s="129">
        <v>4</v>
      </c>
      <c r="K51" s="129">
        <v>4</v>
      </c>
      <c r="L51" s="143">
        <f t="shared" si="0"/>
        <v>16</v>
      </c>
      <c r="M51" s="96" t="s">
        <v>1308</v>
      </c>
      <c r="N51" s="89" t="e">
        <f>VLOOKUP(#REF!,#REF!,2,FALSE)</f>
        <v>#REF!</v>
      </c>
      <c r="O51" s="96" t="s">
        <v>192</v>
      </c>
    </row>
    <row r="52" spans="5:15" x14ac:dyDescent="0.2">
      <c r="E52" s="136" t="s">
        <v>269</v>
      </c>
      <c r="F52" s="132" t="s">
        <v>623</v>
      </c>
      <c r="G52" s="133">
        <v>511500</v>
      </c>
      <c r="H52" s="145" t="s">
        <v>269</v>
      </c>
      <c r="I52" s="135" t="s">
        <v>623</v>
      </c>
      <c r="J52" s="129">
        <v>4</v>
      </c>
      <c r="K52" s="129">
        <v>4</v>
      </c>
      <c r="L52" s="143">
        <f t="shared" si="0"/>
        <v>16</v>
      </c>
      <c r="M52" s="96" t="s">
        <v>1308</v>
      </c>
      <c r="N52" s="89" t="e">
        <f>VLOOKUP(#REF!,#REF!,2,FALSE)</f>
        <v>#REF!</v>
      </c>
      <c r="O52" s="96" t="s">
        <v>192</v>
      </c>
    </row>
    <row r="53" spans="5:15" x14ac:dyDescent="0.2">
      <c r="E53" s="152" t="s">
        <v>270</v>
      </c>
      <c r="F53" s="139" t="s">
        <v>624</v>
      </c>
      <c r="G53" s="140">
        <v>511510</v>
      </c>
      <c r="H53" s="153" t="s">
        <v>270</v>
      </c>
      <c r="I53" s="142" t="s">
        <v>624</v>
      </c>
      <c r="J53" s="154">
        <v>3</v>
      </c>
      <c r="K53" s="154">
        <v>4</v>
      </c>
      <c r="L53" s="143">
        <f t="shared" si="0"/>
        <v>12</v>
      </c>
      <c r="M53" s="94" t="s">
        <v>1306</v>
      </c>
      <c r="N53" s="89" t="e">
        <f>VLOOKUP(#REF!,#REF!,2,FALSE)</f>
        <v>#REF!</v>
      </c>
      <c r="O53" s="94" t="s">
        <v>190</v>
      </c>
    </row>
    <row r="54" spans="5:15" x14ac:dyDescent="0.2">
      <c r="E54" s="152" t="s">
        <v>271</v>
      </c>
      <c r="F54" s="139" t="s">
        <v>625</v>
      </c>
      <c r="G54" s="140">
        <v>511520</v>
      </c>
      <c r="H54" s="153" t="s">
        <v>271</v>
      </c>
      <c r="I54" s="142" t="s">
        <v>625</v>
      </c>
      <c r="J54" s="154">
        <v>3</v>
      </c>
      <c r="K54" s="154">
        <v>4</v>
      </c>
      <c r="L54" s="143">
        <f t="shared" si="0"/>
        <v>12</v>
      </c>
      <c r="M54" s="94" t="s">
        <v>1306</v>
      </c>
      <c r="N54" s="89" t="e">
        <f>VLOOKUP(#REF!,#REF!,2,FALSE)</f>
        <v>#REF!</v>
      </c>
      <c r="O54" s="94" t="s">
        <v>190</v>
      </c>
    </row>
    <row r="55" spans="5:15" x14ac:dyDescent="0.2">
      <c r="E55" s="152" t="s">
        <v>272</v>
      </c>
      <c r="F55" s="139" t="s">
        <v>626</v>
      </c>
      <c r="G55" s="140">
        <v>511530</v>
      </c>
      <c r="H55" s="153" t="s">
        <v>272</v>
      </c>
      <c r="I55" s="142" t="s">
        <v>626</v>
      </c>
      <c r="J55" s="154">
        <v>4</v>
      </c>
      <c r="K55" s="154">
        <v>4</v>
      </c>
      <c r="L55" s="155">
        <f t="shared" si="0"/>
        <v>16</v>
      </c>
      <c r="M55" s="96" t="s">
        <v>1308</v>
      </c>
      <c r="O55" s="96" t="s">
        <v>192</v>
      </c>
    </row>
    <row r="56" spans="5:15" x14ac:dyDescent="0.2">
      <c r="E56" s="152" t="s">
        <v>273</v>
      </c>
      <c r="F56" s="139" t="s">
        <v>627</v>
      </c>
      <c r="G56" s="140">
        <v>511540</v>
      </c>
      <c r="H56" s="153" t="s">
        <v>273</v>
      </c>
      <c r="I56" s="142" t="s">
        <v>627</v>
      </c>
      <c r="J56" s="154">
        <v>4</v>
      </c>
      <c r="K56" s="154">
        <v>4</v>
      </c>
      <c r="L56" s="155">
        <f t="shared" si="0"/>
        <v>16</v>
      </c>
      <c r="M56" s="96" t="s">
        <v>1308</v>
      </c>
      <c r="N56" s="89" t="e">
        <f>VLOOKUP(#REF!,#REF!,2,FALSE)</f>
        <v>#REF!</v>
      </c>
      <c r="O56" s="96" t="s">
        <v>192</v>
      </c>
    </row>
    <row r="57" spans="5:15" x14ac:dyDescent="0.2">
      <c r="E57" s="152" t="s">
        <v>274</v>
      </c>
      <c r="F57" s="139" t="s">
        <v>628</v>
      </c>
      <c r="G57" s="140">
        <v>511550</v>
      </c>
      <c r="H57" s="153" t="s">
        <v>274</v>
      </c>
      <c r="I57" s="142" t="s">
        <v>628</v>
      </c>
      <c r="J57" s="154">
        <v>4</v>
      </c>
      <c r="K57" s="154">
        <v>4</v>
      </c>
      <c r="L57" s="155">
        <f t="shared" si="0"/>
        <v>16</v>
      </c>
      <c r="M57" s="96" t="s">
        <v>1308</v>
      </c>
      <c r="N57" s="89" t="e">
        <f>VLOOKUP(#REF!,#REF!,2,FALSE)</f>
        <v>#REF!</v>
      </c>
      <c r="O57" s="96" t="s">
        <v>192</v>
      </c>
    </row>
    <row r="58" spans="5:15" x14ac:dyDescent="0.2">
      <c r="E58" s="152" t="s">
        <v>275</v>
      </c>
      <c r="F58" s="139" t="s">
        <v>629</v>
      </c>
      <c r="G58" s="140">
        <v>511560</v>
      </c>
      <c r="H58" s="153" t="s">
        <v>275</v>
      </c>
      <c r="I58" s="142" t="s">
        <v>629</v>
      </c>
      <c r="J58" s="154">
        <v>3</v>
      </c>
      <c r="K58" s="154">
        <v>4</v>
      </c>
      <c r="L58" s="143">
        <f t="shared" si="0"/>
        <v>12</v>
      </c>
      <c r="M58" s="94" t="s">
        <v>1306</v>
      </c>
      <c r="N58" s="89" t="e">
        <f>VLOOKUP(#REF!,#REF!,2,FALSE)</f>
        <v>#REF!</v>
      </c>
      <c r="O58" s="94" t="s">
        <v>190</v>
      </c>
    </row>
    <row r="59" spans="5:15" x14ac:dyDescent="0.2">
      <c r="E59" s="152" t="s">
        <v>276</v>
      </c>
      <c r="F59" s="139" t="s">
        <v>630</v>
      </c>
      <c r="G59" s="140">
        <v>511570</v>
      </c>
      <c r="H59" s="153" t="s">
        <v>276</v>
      </c>
      <c r="I59" s="142" t="s">
        <v>630</v>
      </c>
      <c r="J59" s="154">
        <v>4</v>
      </c>
      <c r="K59" s="154">
        <v>4</v>
      </c>
      <c r="L59" s="143">
        <f t="shared" si="0"/>
        <v>16</v>
      </c>
      <c r="M59" s="96" t="s">
        <v>1308</v>
      </c>
      <c r="N59" s="89" t="e">
        <f>VLOOKUP(#REF!,#REF!,2,FALSE)</f>
        <v>#REF!</v>
      </c>
      <c r="O59" s="96" t="s">
        <v>192</v>
      </c>
    </row>
    <row r="60" spans="5:15" x14ac:dyDescent="0.2">
      <c r="E60" s="152" t="s">
        <v>277</v>
      </c>
      <c r="F60" s="139" t="s">
        <v>631</v>
      </c>
      <c r="G60" s="140">
        <v>511580</v>
      </c>
      <c r="H60" s="153" t="s">
        <v>277</v>
      </c>
      <c r="I60" s="142" t="s">
        <v>631</v>
      </c>
      <c r="J60" s="154">
        <v>3</v>
      </c>
      <c r="K60" s="154">
        <v>3</v>
      </c>
      <c r="L60" s="143">
        <f t="shared" si="0"/>
        <v>9</v>
      </c>
      <c r="M60" s="94" t="s">
        <v>1306</v>
      </c>
      <c r="N60" s="89" t="e">
        <f>VLOOKUP(#REF!,#REF!,2,FALSE)</f>
        <v>#REF!</v>
      </c>
      <c r="O60" s="94" t="s">
        <v>190</v>
      </c>
    </row>
    <row r="61" spans="5:15" x14ac:dyDescent="0.2">
      <c r="E61" s="152" t="s">
        <v>278</v>
      </c>
      <c r="F61" s="139" t="s">
        <v>632</v>
      </c>
      <c r="G61" s="140">
        <v>511590</v>
      </c>
      <c r="H61" s="153" t="s">
        <v>278</v>
      </c>
      <c r="I61" s="142" t="s">
        <v>632</v>
      </c>
      <c r="J61" s="154">
        <v>3</v>
      </c>
      <c r="K61" s="154">
        <v>4</v>
      </c>
      <c r="L61" s="143">
        <f t="shared" si="0"/>
        <v>12</v>
      </c>
      <c r="M61" s="94" t="s">
        <v>1306</v>
      </c>
      <c r="N61" s="89" t="e">
        <f>VLOOKUP(#REF!,#REF!,2,FALSE)</f>
        <v>#REF!</v>
      </c>
      <c r="O61" s="94" t="s">
        <v>190</v>
      </c>
    </row>
    <row r="62" spans="5:15" ht="25.5" x14ac:dyDescent="0.2">
      <c r="E62" s="136" t="s">
        <v>279</v>
      </c>
      <c r="F62" s="150" t="s">
        <v>633</v>
      </c>
      <c r="G62" s="133">
        <v>511600</v>
      </c>
      <c r="H62" s="145" t="s">
        <v>971</v>
      </c>
      <c r="I62" s="135" t="s">
        <v>1158</v>
      </c>
      <c r="J62" s="129">
        <v>4</v>
      </c>
      <c r="K62" s="129">
        <v>4</v>
      </c>
      <c r="L62" s="143">
        <f t="shared" si="0"/>
        <v>16</v>
      </c>
      <c r="M62" s="96" t="s">
        <v>1308</v>
      </c>
      <c r="N62" s="89" t="e">
        <f>VLOOKUP(#REF!,#REF!,2,FALSE)</f>
        <v>#REF!</v>
      </c>
      <c r="O62" s="96" t="s">
        <v>192</v>
      </c>
    </row>
    <row r="63" spans="5:15" x14ac:dyDescent="0.2">
      <c r="E63" s="136" t="s">
        <v>280</v>
      </c>
      <c r="F63" s="132" t="s">
        <v>634</v>
      </c>
      <c r="G63" s="133">
        <v>511700</v>
      </c>
      <c r="H63" s="145" t="s">
        <v>280</v>
      </c>
      <c r="I63" s="135" t="s">
        <v>634</v>
      </c>
      <c r="J63" s="129">
        <v>3</v>
      </c>
      <c r="K63" s="129">
        <v>4</v>
      </c>
      <c r="L63" s="143">
        <f t="shared" si="0"/>
        <v>12</v>
      </c>
      <c r="M63" s="94" t="s">
        <v>1306</v>
      </c>
      <c r="N63" s="89" t="e">
        <f>VLOOKUP(#REF!,#REF!,2,FALSE)</f>
        <v>#REF!</v>
      </c>
      <c r="O63" s="94" t="s">
        <v>190</v>
      </c>
    </row>
    <row r="64" spans="5:15" ht="25.5" x14ac:dyDescent="0.2">
      <c r="E64" s="136" t="s">
        <v>281</v>
      </c>
      <c r="F64" s="132" t="s">
        <v>635</v>
      </c>
      <c r="G64" s="133">
        <v>511800</v>
      </c>
      <c r="H64" s="145" t="s">
        <v>972</v>
      </c>
      <c r="I64" s="135" t="s">
        <v>1159</v>
      </c>
      <c r="J64" s="131"/>
      <c r="K64" s="131"/>
      <c r="L64" s="146"/>
      <c r="M64" s="146"/>
      <c r="N64" s="89" t="e">
        <f>VLOOKUP(#REF!,#REF!,2,FALSE)</f>
        <v>#REF!</v>
      </c>
      <c r="O64" s="146"/>
    </row>
    <row r="65" spans="5:15" x14ac:dyDescent="0.2">
      <c r="E65" s="138" t="s">
        <v>282</v>
      </c>
      <c r="F65" s="139" t="s">
        <v>636</v>
      </c>
      <c r="G65" s="140">
        <v>511810</v>
      </c>
      <c r="H65" s="141" t="s">
        <v>282</v>
      </c>
      <c r="I65" s="142" t="s">
        <v>636</v>
      </c>
      <c r="J65" s="129">
        <v>4</v>
      </c>
      <c r="K65" s="129">
        <v>4</v>
      </c>
      <c r="L65" s="143">
        <f t="shared" si="0"/>
        <v>16</v>
      </c>
      <c r="M65" s="96" t="s">
        <v>1308</v>
      </c>
      <c r="N65" s="89" t="e">
        <f>VLOOKUP(#REF!,#REF!,2,FALSE)</f>
        <v>#REF!</v>
      </c>
      <c r="O65" s="96" t="s">
        <v>192</v>
      </c>
    </row>
    <row r="66" spans="5:15" x14ac:dyDescent="0.2">
      <c r="E66" s="138" t="s">
        <v>283</v>
      </c>
      <c r="F66" s="139" t="s">
        <v>637</v>
      </c>
      <c r="G66" s="140">
        <v>511811</v>
      </c>
      <c r="H66" s="141" t="s">
        <v>283</v>
      </c>
      <c r="I66" s="142" t="s">
        <v>637</v>
      </c>
      <c r="J66" s="129">
        <v>4</v>
      </c>
      <c r="K66" s="129">
        <v>4</v>
      </c>
      <c r="L66" s="143">
        <f t="shared" si="0"/>
        <v>16</v>
      </c>
      <c r="M66" s="96" t="s">
        <v>1308</v>
      </c>
      <c r="N66" s="89" t="e">
        <f>VLOOKUP(#REF!,#REF!,2,FALSE)</f>
        <v>#REF!</v>
      </c>
      <c r="O66" s="96" t="s">
        <v>192</v>
      </c>
    </row>
    <row r="67" spans="5:15" x14ac:dyDescent="0.2">
      <c r="E67" s="138" t="s">
        <v>284</v>
      </c>
      <c r="F67" s="139" t="s">
        <v>638</v>
      </c>
      <c r="G67" s="140">
        <v>511812</v>
      </c>
      <c r="H67" s="141" t="s">
        <v>284</v>
      </c>
      <c r="I67" s="142" t="s">
        <v>638</v>
      </c>
      <c r="J67" s="129">
        <v>4</v>
      </c>
      <c r="K67" s="129">
        <v>4</v>
      </c>
      <c r="L67" s="143">
        <f t="shared" si="0"/>
        <v>16</v>
      </c>
      <c r="M67" s="96" t="s">
        <v>1308</v>
      </c>
      <c r="N67" s="89" t="e">
        <f>VLOOKUP(#REF!,#REF!,2,FALSE)</f>
        <v>#REF!</v>
      </c>
      <c r="O67" s="96" t="s">
        <v>192</v>
      </c>
    </row>
    <row r="68" spans="5:15" x14ac:dyDescent="0.2">
      <c r="E68" s="138" t="s">
        <v>285</v>
      </c>
      <c r="F68" s="139" t="s">
        <v>639</v>
      </c>
      <c r="G68" s="140">
        <v>511813</v>
      </c>
      <c r="H68" s="141" t="s">
        <v>285</v>
      </c>
      <c r="I68" s="142" t="s">
        <v>1160</v>
      </c>
      <c r="J68" s="129">
        <v>4</v>
      </c>
      <c r="K68" s="129">
        <v>4</v>
      </c>
      <c r="L68" s="143">
        <f t="shared" si="0"/>
        <v>16</v>
      </c>
      <c r="M68" s="96" t="s">
        <v>1308</v>
      </c>
      <c r="N68" s="89" t="e">
        <f>VLOOKUP(#REF!,#REF!,2,FALSE)</f>
        <v>#REF!</v>
      </c>
      <c r="O68" s="96" t="s">
        <v>192</v>
      </c>
    </row>
    <row r="69" spans="5:15" x14ac:dyDescent="0.2">
      <c r="E69" s="138" t="s">
        <v>286</v>
      </c>
      <c r="F69" s="139" t="s">
        <v>640</v>
      </c>
      <c r="G69" s="140">
        <v>511814</v>
      </c>
      <c r="H69" s="141" t="s">
        <v>286</v>
      </c>
      <c r="I69" s="142" t="s">
        <v>640</v>
      </c>
      <c r="J69" s="129">
        <v>4</v>
      </c>
      <c r="K69" s="129">
        <v>4</v>
      </c>
      <c r="L69" s="143">
        <f t="shared" si="0"/>
        <v>16</v>
      </c>
      <c r="M69" s="96" t="s">
        <v>1308</v>
      </c>
      <c r="N69" s="89" t="e">
        <f>VLOOKUP(#REF!,#REF!,2,FALSE)</f>
        <v>#REF!</v>
      </c>
      <c r="O69" s="96" t="s">
        <v>192</v>
      </c>
    </row>
    <row r="70" spans="5:15" x14ac:dyDescent="0.2">
      <c r="E70" s="138" t="s">
        <v>287</v>
      </c>
      <c r="F70" s="139" t="s">
        <v>641</v>
      </c>
      <c r="G70" s="140">
        <v>511815</v>
      </c>
      <c r="H70" s="138" t="s">
        <v>287</v>
      </c>
      <c r="I70" s="142" t="s">
        <v>641</v>
      </c>
      <c r="J70" s="129">
        <v>4</v>
      </c>
      <c r="K70" s="129">
        <v>4</v>
      </c>
      <c r="L70" s="143">
        <f t="shared" si="0"/>
        <v>16</v>
      </c>
      <c r="M70" s="96" t="s">
        <v>1308</v>
      </c>
      <c r="N70" s="89" t="e">
        <f>VLOOKUP(#REF!,#REF!,2,FALSE)</f>
        <v>#REF!</v>
      </c>
      <c r="O70" s="96" t="s">
        <v>192</v>
      </c>
    </row>
    <row r="71" spans="5:15" x14ac:dyDescent="0.2">
      <c r="E71" s="138" t="s">
        <v>288</v>
      </c>
      <c r="F71" s="139" t="s">
        <v>642</v>
      </c>
      <c r="G71" s="140">
        <v>511817</v>
      </c>
      <c r="H71" s="144" t="s">
        <v>288</v>
      </c>
      <c r="I71" s="142" t="s">
        <v>642</v>
      </c>
      <c r="J71" s="129">
        <v>4</v>
      </c>
      <c r="K71" s="129">
        <v>4</v>
      </c>
      <c r="L71" s="143">
        <f t="shared" si="0"/>
        <v>16</v>
      </c>
      <c r="M71" s="96" t="s">
        <v>1308</v>
      </c>
      <c r="N71" s="89" t="e">
        <f>VLOOKUP(#REF!,#REF!,2,FALSE)</f>
        <v>#REF!</v>
      </c>
      <c r="O71" s="96" t="s">
        <v>192</v>
      </c>
    </row>
    <row r="72" spans="5:15" ht="38.25" x14ac:dyDescent="0.2">
      <c r="E72" s="136" t="s">
        <v>289</v>
      </c>
      <c r="F72" s="132" t="s">
        <v>643</v>
      </c>
      <c r="G72" s="133">
        <v>511900</v>
      </c>
      <c r="H72" s="145" t="s">
        <v>973</v>
      </c>
      <c r="I72" s="135" t="s">
        <v>1161</v>
      </c>
      <c r="J72" s="129">
        <v>4</v>
      </c>
      <c r="K72" s="129">
        <v>4</v>
      </c>
      <c r="L72" s="143">
        <f t="shared" si="0"/>
        <v>16</v>
      </c>
      <c r="M72" s="96" t="s">
        <v>1308</v>
      </c>
      <c r="N72" s="89" t="e">
        <f>VLOOKUP(#REF!,#REF!,2,FALSE)</f>
        <v>#REF!</v>
      </c>
      <c r="O72" s="96" t="s">
        <v>192</v>
      </c>
    </row>
    <row r="73" spans="5:15" ht="25.5" x14ac:dyDescent="0.2">
      <c r="E73" s="136" t="s">
        <v>290</v>
      </c>
      <c r="F73" s="132" t="s">
        <v>644</v>
      </c>
      <c r="G73" s="133">
        <v>512000</v>
      </c>
      <c r="H73" s="145" t="s">
        <v>974</v>
      </c>
      <c r="I73" s="135" t="s">
        <v>1162</v>
      </c>
      <c r="J73" s="129">
        <v>4</v>
      </c>
      <c r="K73" s="129">
        <v>4</v>
      </c>
      <c r="L73" s="143">
        <f t="shared" si="0"/>
        <v>16</v>
      </c>
      <c r="M73" s="96" t="s">
        <v>1308</v>
      </c>
      <c r="N73" s="89" t="e">
        <f>VLOOKUP(#REF!,#REF!,2,FALSE)</f>
        <v>#REF!</v>
      </c>
      <c r="O73" s="96" t="s">
        <v>192</v>
      </c>
    </row>
    <row r="74" spans="5:15" ht="25.5" x14ac:dyDescent="0.2">
      <c r="E74" s="136" t="s">
        <v>291</v>
      </c>
      <c r="F74" s="150" t="s">
        <v>645</v>
      </c>
      <c r="G74" s="133">
        <v>512100</v>
      </c>
      <c r="H74" s="145" t="s">
        <v>975</v>
      </c>
      <c r="I74" s="135" t="s">
        <v>1163</v>
      </c>
      <c r="J74" s="129">
        <v>4</v>
      </c>
      <c r="K74" s="129">
        <v>4</v>
      </c>
      <c r="L74" s="143">
        <f t="shared" si="0"/>
        <v>16</v>
      </c>
      <c r="M74" s="96" t="s">
        <v>1308</v>
      </c>
      <c r="N74" s="89" t="e">
        <f>VLOOKUP(#REF!,#REF!,2,FALSE)</f>
        <v>#REF!</v>
      </c>
      <c r="O74" s="96" t="s">
        <v>192</v>
      </c>
    </row>
    <row r="75" spans="5:15" x14ac:dyDescent="0.2">
      <c r="E75" s="136" t="s">
        <v>292</v>
      </c>
      <c r="F75" s="150" t="s">
        <v>646</v>
      </c>
      <c r="G75" s="133">
        <v>512200</v>
      </c>
      <c r="H75" s="145" t="s">
        <v>976</v>
      </c>
      <c r="I75" s="135" t="s">
        <v>646</v>
      </c>
      <c r="J75" s="129">
        <v>4</v>
      </c>
      <c r="K75" s="129">
        <v>4</v>
      </c>
      <c r="L75" s="143">
        <f t="shared" si="0"/>
        <v>16</v>
      </c>
      <c r="M75" s="96" t="s">
        <v>1308</v>
      </c>
      <c r="N75" s="89" t="e">
        <f>VLOOKUP(#REF!,#REF!,2,FALSE)</f>
        <v>#REF!</v>
      </c>
      <c r="O75" s="96" t="s">
        <v>192</v>
      </c>
    </row>
    <row r="76" spans="5:15" ht="38.25" x14ac:dyDescent="0.2">
      <c r="E76" s="136" t="s">
        <v>293</v>
      </c>
      <c r="F76" s="150" t="s">
        <v>647</v>
      </c>
      <c r="G76" s="133">
        <v>512300</v>
      </c>
      <c r="H76" s="145" t="s">
        <v>977</v>
      </c>
      <c r="I76" s="135" t="s">
        <v>1164</v>
      </c>
      <c r="J76" s="129">
        <v>4</v>
      </c>
      <c r="K76" s="129">
        <v>4</v>
      </c>
      <c r="L76" s="143">
        <f t="shared" si="0"/>
        <v>16</v>
      </c>
      <c r="M76" s="96" t="s">
        <v>1308</v>
      </c>
      <c r="N76" s="89" t="e">
        <f>VLOOKUP(#REF!,#REF!,2,FALSE)</f>
        <v>#REF!</v>
      </c>
      <c r="O76" s="96" t="s">
        <v>192</v>
      </c>
    </row>
    <row r="77" spans="5:15" ht="38.25" x14ac:dyDescent="0.2">
      <c r="E77" s="136" t="s">
        <v>294</v>
      </c>
      <c r="F77" s="132" t="s">
        <v>648</v>
      </c>
      <c r="G77" s="133">
        <v>512400</v>
      </c>
      <c r="H77" s="145" t="s">
        <v>978</v>
      </c>
      <c r="I77" s="135" t="s">
        <v>1165</v>
      </c>
      <c r="J77" s="129">
        <v>4</v>
      </c>
      <c r="K77" s="129">
        <v>2</v>
      </c>
      <c r="L77" s="143">
        <f t="shared" si="0"/>
        <v>8</v>
      </c>
      <c r="M77" s="94" t="s">
        <v>1306</v>
      </c>
      <c r="N77" s="89" t="e">
        <f>VLOOKUP(#REF!,#REF!,2,FALSE)</f>
        <v>#REF!</v>
      </c>
      <c r="O77" s="94" t="s">
        <v>190</v>
      </c>
    </row>
    <row r="78" spans="5:15" ht="38.25" x14ac:dyDescent="0.2">
      <c r="E78" s="136" t="s">
        <v>295</v>
      </c>
      <c r="F78" s="132" t="s">
        <v>649</v>
      </c>
      <c r="G78" s="133">
        <v>512500</v>
      </c>
      <c r="H78" s="145" t="s">
        <v>978</v>
      </c>
      <c r="I78" s="135" t="s">
        <v>1166</v>
      </c>
      <c r="J78" s="129">
        <v>4</v>
      </c>
      <c r="K78" s="129">
        <v>2</v>
      </c>
      <c r="L78" s="143">
        <f t="shared" ref="L78:L141" si="1">J78*K78</f>
        <v>8</v>
      </c>
      <c r="M78" s="94" t="s">
        <v>1306</v>
      </c>
      <c r="N78" s="89" t="e">
        <f>VLOOKUP(#REF!,#REF!,2,FALSE)</f>
        <v>#REF!</v>
      </c>
      <c r="O78" s="94" t="s">
        <v>190</v>
      </c>
    </row>
    <row r="79" spans="5:15" ht="25.5" x14ac:dyDescent="0.2">
      <c r="E79" s="136" t="s">
        <v>296</v>
      </c>
      <c r="F79" s="150" t="s">
        <v>650</v>
      </c>
      <c r="G79" s="133">
        <v>512600</v>
      </c>
      <c r="H79" s="145" t="s">
        <v>979</v>
      </c>
      <c r="I79" s="135" t="s">
        <v>1167</v>
      </c>
      <c r="J79" s="129">
        <v>2</v>
      </c>
      <c r="K79" s="129">
        <v>2</v>
      </c>
      <c r="L79" s="143">
        <f t="shared" si="1"/>
        <v>4</v>
      </c>
      <c r="M79" s="95" t="s">
        <v>1307</v>
      </c>
      <c r="N79" s="89" t="e">
        <f>VLOOKUP(#REF!,#REF!,2,FALSE)</f>
        <v>#REF!</v>
      </c>
      <c r="O79" s="95" t="s">
        <v>191</v>
      </c>
    </row>
    <row r="80" spans="5:15" ht="25.5" x14ac:dyDescent="0.2">
      <c r="E80" s="136" t="s">
        <v>297</v>
      </c>
      <c r="F80" s="132" t="s">
        <v>651</v>
      </c>
      <c r="G80" s="133">
        <v>512700</v>
      </c>
      <c r="H80" s="145" t="s">
        <v>980</v>
      </c>
      <c r="I80" s="135" t="s">
        <v>1168</v>
      </c>
      <c r="J80" s="129">
        <v>2</v>
      </c>
      <c r="K80" s="129">
        <v>2</v>
      </c>
      <c r="L80" s="143">
        <f t="shared" si="1"/>
        <v>4</v>
      </c>
      <c r="M80" s="95" t="s">
        <v>1307</v>
      </c>
      <c r="N80" s="89" t="e">
        <f>VLOOKUP(#REF!,#REF!,2,FALSE)</f>
        <v>#REF!</v>
      </c>
      <c r="O80" s="95" t="s">
        <v>191</v>
      </c>
    </row>
    <row r="81" spans="5:15" ht="63.75" x14ac:dyDescent="0.2">
      <c r="E81" s="136" t="s">
        <v>298</v>
      </c>
      <c r="F81" s="132" t="s">
        <v>652</v>
      </c>
      <c r="G81" s="133">
        <v>512800</v>
      </c>
      <c r="H81" s="145" t="s">
        <v>981</v>
      </c>
      <c r="I81" s="135" t="s">
        <v>1169</v>
      </c>
      <c r="J81" s="129">
        <v>2</v>
      </c>
      <c r="K81" s="129">
        <v>2</v>
      </c>
      <c r="L81" s="143">
        <f t="shared" si="1"/>
        <v>4</v>
      </c>
      <c r="M81" s="95" t="s">
        <v>1307</v>
      </c>
      <c r="N81" s="89" t="e">
        <f>VLOOKUP(#REF!,#REF!,2,FALSE)</f>
        <v>#REF!</v>
      </c>
      <c r="O81" s="95" t="s">
        <v>191</v>
      </c>
    </row>
    <row r="82" spans="5:15" x14ac:dyDescent="0.2">
      <c r="E82" s="124" t="s">
        <v>299</v>
      </c>
      <c r="F82" s="125" t="s">
        <v>653</v>
      </c>
      <c r="G82" s="126">
        <v>520000</v>
      </c>
      <c r="H82" s="127" t="s">
        <v>982</v>
      </c>
      <c r="I82" s="128" t="s">
        <v>1170</v>
      </c>
      <c r="J82" s="151"/>
      <c r="K82" s="151"/>
      <c r="L82" s="156"/>
      <c r="M82" s="156"/>
      <c r="N82" s="89" t="e">
        <f>VLOOKUP(#REF!,#REF!,2,FALSE)</f>
        <v>#REF!</v>
      </c>
      <c r="O82" s="156"/>
    </row>
    <row r="83" spans="5:15" ht="16.5" customHeight="1" x14ac:dyDescent="0.2">
      <c r="E83" s="136" t="s">
        <v>300</v>
      </c>
      <c r="F83" s="132" t="s">
        <v>654</v>
      </c>
      <c r="G83" s="133">
        <v>521000</v>
      </c>
      <c r="H83" s="145" t="s">
        <v>983</v>
      </c>
      <c r="I83" s="135" t="s">
        <v>654</v>
      </c>
      <c r="J83" s="131"/>
      <c r="K83" s="131"/>
      <c r="L83" s="146"/>
      <c r="M83" s="146"/>
      <c r="N83" s="89" t="e">
        <f>VLOOKUP(#REF!,#REF!,2,FALSE)</f>
        <v>#REF!</v>
      </c>
      <c r="O83" s="146"/>
    </row>
    <row r="84" spans="5:15" ht="22.5" customHeight="1" x14ac:dyDescent="0.2">
      <c r="E84" s="138" t="s">
        <v>301</v>
      </c>
      <c r="F84" s="139" t="s">
        <v>655</v>
      </c>
      <c r="G84" s="140">
        <v>521010</v>
      </c>
      <c r="H84" s="141" t="s">
        <v>301</v>
      </c>
      <c r="I84" s="142" t="s">
        <v>655</v>
      </c>
      <c r="J84" s="129">
        <v>4</v>
      </c>
      <c r="K84" s="129">
        <v>4</v>
      </c>
      <c r="L84" s="143">
        <f t="shared" si="1"/>
        <v>16</v>
      </c>
      <c r="M84" s="96" t="s">
        <v>1308</v>
      </c>
      <c r="N84" s="89" t="e">
        <f>VLOOKUP(#REF!,#REF!,2,FALSE)</f>
        <v>#REF!</v>
      </c>
      <c r="O84" s="96" t="s">
        <v>192</v>
      </c>
    </row>
    <row r="85" spans="5:15" x14ac:dyDescent="0.2">
      <c r="E85" s="138" t="s">
        <v>302</v>
      </c>
      <c r="F85" s="139" t="s">
        <v>656</v>
      </c>
      <c r="G85" s="140">
        <v>521011</v>
      </c>
      <c r="H85" s="141" t="s">
        <v>984</v>
      </c>
      <c r="I85" s="142" t="s">
        <v>656</v>
      </c>
      <c r="J85" s="129">
        <v>4</v>
      </c>
      <c r="K85" s="129">
        <v>4</v>
      </c>
      <c r="L85" s="143">
        <f t="shared" si="1"/>
        <v>16</v>
      </c>
      <c r="M85" s="96" t="s">
        <v>1308</v>
      </c>
      <c r="N85" s="89" t="e">
        <f>VLOOKUP(#REF!,#REF!,2,FALSE)</f>
        <v>#REF!</v>
      </c>
      <c r="O85" s="96" t="s">
        <v>192</v>
      </c>
    </row>
    <row r="86" spans="5:15" x14ac:dyDescent="0.2">
      <c r="E86" s="138" t="s">
        <v>303</v>
      </c>
      <c r="F86" s="139" t="s">
        <v>657</v>
      </c>
      <c r="G86" s="140">
        <v>521012</v>
      </c>
      <c r="H86" s="141" t="s">
        <v>303</v>
      </c>
      <c r="I86" s="142" t="s">
        <v>657</v>
      </c>
      <c r="J86" s="129">
        <v>4</v>
      </c>
      <c r="K86" s="129">
        <v>4</v>
      </c>
      <c r="L86" s="143">
        <f t="shared" si="1"/>
        <v>16</v>
      </c>
      <c r="M86" s="96" t="s">
        <v>1308</v>
      </c>
      <c r="N86" s="89" t="e">
        <f>VLOOKUP(#REF!,#REF!,2,FALSE)</f>
        <v>#REF!</v>
      </c>
      <c r="O86" s="96" t="s">
        <v>192</v>
      </c>
    </row>
    <row r="87" spans="5:15" x14ac:dyDescent="0.2">
      <c r="E87" s="138" t="s">
        <v>304</v>
      </c>
      <c r="F87" s="139" t="s">
        <v>658</v>
      </c>
      <c r="G87" s="140">
        <v>521013</v>
      </c>
      <c r="H87" s="141" t="s">
        <v>985</v>
      </c>
      <c r="I87" s="142" t="s">
        <v>1171</v>
      </c>
      <c r="J87" s="129">
        <v>4</v>
      </c>
      <c r="K87" s="129">
        <v>4</v>
      </c>
      <c r="L87" s="143">
        <f t="shared" si="1"/>
        <v>16</v>
      </c>
      <c r="M87" s="96" t="s">
        <v>1308</v>
      </c>
      <c r="N87" s="89" t="e">
        <f>VLOOKUP(#REF!,#REF!,2,FALSE)</f>
        <v>#REF!</v>
      </c>
      <c r="O87" s="96" t="s">
        <v>192</v>
      </c>
    </row>
    <row r="88" spans="5:15" x14ac:dyDescent="0.2">
      <c r="E88" s="138" t="s">
        <v>305</v>
      </c>
      <c r="F88" s="139" t="s">
        <v>659</v>
      </c>
      <c r="G88" s="140">
        <v>521014</v>
      </c>
      <c r="H88" s="141" t="s">
        <v>986</v>
      </c>
      <c r="I88" s="142" t="s">
        <v>1172</v>
      </c>
      <c r="J88" s="129">
        <v>4</v>
      </c>
      <c r="K88" s="129">
        <v>4</v>
      </c>
      <c r="L88" s="143">
        <f t="shared" si="1"/>
        <v>16</v>
      </c>
      <c r="M88" s="96" t="s">
        <v>1308</v>
      </c>
      <c r="N88" s="89" t="e">
        <f>VLOOKUP(#REF!,#REF!,2,FALSE)</f>
        <v>#REF!</v>
      </c>
      <c r="O88" s="96" t="s">
        <v>192</v>
      </c>
    </row>
    <row r="89" spans="5:15" ht="25.5" x14ac:dyDescent="0.2">
      <c r="E89" s="138" t="s">
        <v>306</v>
      </c>
      <c r="F89" s="139" t="s">
        <v>660</v>
      </c>
      <c r="G89" s="140">
        <v>521015</v>
      </c>
      <c r="H89" s="141" t="s">
        <v>987</v>
      </c>
      <c r="I89" s="142" t="s">
        <v>1173</v>
      </c>
      <c r="J89" s="129">
        <v>4</v>
      </c>
      <c r="K89" s="129">
        <v>4</v>
      </c>
      <c r="L89" s="143">
        <f t="shared" si="1"/>
        <v>16</v>
      </c>
      <c r="M89" s="96" t="s">
        <v>1308</v>
      </c>
      <c r="N89" s="89" t="e">
        <f>VLOOKUP(#REF!,#REF!,2,FALSE)</f>
        <v>#REF!</v>
      </c>
      <c r="O89" s="96" t="s">
        <v>192</v>
      </c>
    </row>
    <row r="90" spans="5:15" x14ac:dyDescent="0.2">
      <c r="E90" s="138" t="s">
        <v>307</v>
      </c>
      <c r="F90" s="139" t="s">
        <v>661</v>
      </c>
      <c r="G90" s="140">
        <v>521016</v>
      </c>
      <c r="H90" s="141" t="s">
        <v>307</v>
      </c>
      <c r="I90" s="142" t="s">
        <v>661</v>
      </c>
      <c r="J90" s="129">
        <v>4</v>
      </c>
      <c r="K90" s="129">
        <v>4</v>
      </c>
      <c r="L90" s="143">
        <f t="shared" si="1"/>
        <v>16</v>
      </c>
      <c r="M90" s="96" t="s">
        <v>1308</v>
      </c>
      <c r="N90" s="89" t="e">
        <f>VLOOKUP(#REF!,#REF!,2,FALSE)</f>
        <v>#REF!</v>
      </c>
      <c r="O90" s="96" t="s">
        <v>192</v>
      </c>
    </row>
    <row r="91" spans="5:15" x14ac:dyDescent="0.2">
      <c r="E91" s="138" t="s">
        <v>308</v>
      </c>
      <c r="F91" s="139" t="s">
        <v>662</v>
      </c>
      <c r="G91" s="140">
        <v>521017</v>
      </c>
      <c r="H91" s="141" t="s">
        <v>308</v>
      </c>
      <c r="I91" s="142" t="s">
        <v>662</v>
      </c>
      <c r="J91" s="129">
        <v>4</v>
      </c>
      <c r="K91" s="129">
        <v>4</v>
      </c>
      <c r="L91" s="143">
        <f t="shared" si="1"/>
        <v>16</v>
      </c>
      <c r="M91" s="96" t="s">
        <v>1308</v>
      </c>
      <c r="N91" s="89" t="e">
        <f>VLOOKUP(#REF!,#REF!,2,FALSE)</f>
        <v>#REF!</v>
      </c>
      <c r="O91" s="96" t="s">
        <v>192</v>
      </c>
    </row>
    <row r="92" spans="5:15" x14ac:dyDescent="0.2">
      <c r="E92" s="138" t="s">
        <v>309</v>
      </c>
      <c r="F92" s="139" t="s">
        <v>663</v>
      </c>
      <c r="G92" s="140">
        <v>521018</v>
      </c>
      <c r="H92" s="141" t="s">
        <v>309</v>
      </c>
      <c r="I92" s="142" t="s">
        <v>663</v>
      </c>
      <c r="J92" s="129">
        <v>4</v>
      </c>
      <c r="K92" s="129">
        <v>4</v>
      </c>
      <c r="L92" s="143">
        <f t="shared" si="1"/>
        <v>16</v>
      </c>
      <c r="M92" s="96" t="s">
        <v>1308</v>
      </c>
      <c r="N92" s="89" t="e">
        <f>VLOOKUP(#REF!,#REF!,2,FALSE)</f>
        <v>#REF!</v>
      </c>
      <c r="O92" s="96" t="s">
        <v>192</v>
      </c>
    </row>
    <row r="93" spans="5:15" x14ac:dyDescent="0.2">
      <c r="E93" s="138" t="s">
        <v>310</v>
      </c>
      <c r="F93" s="139" t="s">
        <v>664</v>
      </c>
      <c r="G93" s="140">
        <v>521019</v>
      </c>
      <c r="H93" s="141" t="s">
        <v>988</v>
      </c>
      <c r="I93" s="142" t="s">
        <v>664</v>
      </c>
      <c r="J93" s="129">
        <v>4</v>
      </c>
      <c r="K93" s="129">
        <v>4</v>
      </c>
      <c r="L93" s="143">
        <f t="shared" si="1"/>
        <v>16</v>
      </c>
      <c r="M93" s="96" t="s">
        <v>1308</v>
      </c>
      <c r="N93" s="89" t="e">
        <f>VLOOKUP(#REF!,#REF!,2,FALSE)</f>
        <v>#REF!</v>
      </c>
      <c r="O93" s="96" t="s">
        <v>192</v>
      </c>
    </row>
    <row r="94" spans="5:15" x14ac:dyDescent="0.2">
      <c r="E94" s="138" t="s">
        <v>311</v>
      </c>
      <c r="F94" s="139" t="s">
        <v>665</v>
      </c>
      <c r="G94" s="140">
        <v>521020</v>
      </c>
      <c r="H94" s="141" t="s">
        <v>311</v>
      </c>
      <c r="I94" s="142" t="s">
        <v>665</v>
      </c>
      <c r="J94" s="129">
        <v>4</v>
      </c>
      <c r="K94" s="129">
        <v>4</v>
      </c>
      <c r="L94" s="143">
        <f t="shared" si="1"/>
        <v>16</v>
      </c>
      <c r="M94" s="96" t="s">
        <v>1308</v>
      </c>
      <c r="O94" s="96" t="s">
        <v>192</v>
      </c>
    </row>
    <row r="95" spans="5:15" x14ac:dyDescent="0.2">
      <c r="E95" s="138" t="s">
        <v>312</v>
      </c>
      <c r="F95" s="139" t="s">
        <v>666</v>
      </c>
      <c r="G95" s="140">
        <v>521022</v>
      </c>
      <c r="H95" s="141" t="s">
        <v>312</v>
      </c>
      <c r="I95" s="142" t="s">
        <v>666</v>
      </c>
      <c r="J95" s="129">
        <v>4</v>
      </c>
      <c r="K95" s="129">
        <v>4</v>
      </c>
      <c r="L95" s="143">
        <f t="shared" si="1"/>
        <v>16</v>
      </c>
      <c r="M95" s="96" t="s">
        <v>1308</v>
      </c>
      <c r="N95" s="89" t="e">
        <f>VLOOKUP(#REF!,#REF!,2,FALSE)</f>
        <v>#REF!</v>
      </c>
      <c r="O95" s="96" t="s">
        <v>192</v>
      </c>
    </row>
    <row r="96" spans="5:15" x14ac:dyDescent="0.2">
      <c r="E96" s="138" t="s">
        <v>313</v>
      </c>
      <c r="F96" s="139" t="s">
        <v>667</v>
      </c>
      <c r="G96" s="140">
        <v>521024</v>
      </c>
      <c r="H96" s="141" t="s">
        <v>989</v>
      </c>
      <c r="I96" s="142" t="s">
        <v>667</v>
      </c>
      <c r="J96" s="129">
        <v>4</v>
      </c>
      <c r="K96" s="129">
        <v>4</v>
      </c>
      <c r="L96" s="143">
        <f t="shared" si="1"/>
        <v>16</v>
      </c>
      <c r="M96" s="96" t="s">
        <v>1308</v>
      </c>
      <c r="N96" s="89" t="e">
        <f>VLOOKUP(#REF!,#REF!,2,FALSE)</f>
        <v>#REF!</v>
      </c>
      <c r="O96" s="96" t="s">
        <v>192</v>
      </c>
    </row>
    <row r="97" spans="5:15" x14ac:dyDescent="0.2">
      <c r="E97" s="138" t="s">
        <v>314</v>
      </c>
      <c r="F97" s="139" t="s">
        <v>668</v>
      </c>
      <c r="G97" s="140">
        <v>521021</v>
      </c>
      <c r="H97" s="141" t="s">
        <v>314</v>
      </c>
      <c r="I97" s="142" t="s">
        <v>668</v>
      </c>
      <c r="J97" s="129">
        <v>4</v>
      </c>
      <c r="K97" s="129">
        <v>4</v>
      </c>
      <c r="L97" s="143">
        <f t="shared" si="1"/>
        <v>16</v>
      </c>
      <c r="M97" s="96" t="s">
        <v>1308</v>
      </c>
      <c r="N97" s="89" t="e">
        <f>VLOOKUP(#REF!,#REF!,2,FALSE)</f>
        <v>#REF!</v>
      </c>
      <c r="O97" s="96" t="s">
        <v>192</v>
      </c>
    </row>
    <row r="98" spans="5:15" x14ac:dyDescent="0.2">
      <c r="E98" s="138" t="s">
        <v>315</v>
      </c>
      <c r="F98" s="139" t="s">
        <v>669</v>
      </c>
      <c r="G98" s="140">
        <v>521023</v>
      </c>
      <c r="H98" s="141" t="s">
        <v>990</v>
      </c>
      <c r="I98" s="142" t="s">
        <v>669</v>
      </c>
      <c r="J98" s="129">
        <v>4</v>
      </c>
      <c r="K98" s="129">
        <v>4</v>
      </c>
      <c r="L98" s="143">
        <f t="shared" si="1"/>
        <v>16</v>
      </c>
      <c r="M98" s="96" t="s">
        <v>1308</v>
      </c>
      <c r="N98" s="89" t="e">
        <f>VLOOKUP(#REF!,#REF!,2,FALSE)</f>
        <v>#REF!</v>
      </c>
      <c r="O98" s="96" t="s">
        <v>192</v>
      </c>
    </row>
    <row r="99" spans="5:15" x14ac:dyDescent="0.2">
      <c r="E99" s="138" t="s">
        <v>316</v>
      </c>
      <c r="F99" s="139" t="s">
        <v>670</v>
      </c>
      <c r="G99" s="140">
        <v>521025</v>
      </c>
      <c r="H99" s="141" t="s">
        <v>316</v>
      </c>
      <c r="I99" s="142" t="s">
        <v>670</v>
      </c>
      <c r="J99" s="129">
        <v>4</v>
      </c>
      <c r="K99" s="129">
        <v>4</v>
      </c>
      <c r="L99" s="143">
        <f t="shared" si="1"/>
        <v>16</v>
      </c>
      <c r="M99" s="96" t="s">
        <v>1308</v>
      </c>
      <c r="N99" s="89" t="e">
        <f>VLOOKUP(#REF!,#REF!,2,FALSE)</f>
        <v>#REF!</v>
      </c>
      <c r="O99" s="96" t="s">
        <v>192</v>
      </c>
    </row>
    <row r="100" spans="5:15" x14ac:dyDescent="0.2">
      <c r="E100" s="136" t="s">
        <v>317</v>
      </c>
      <c r="F100" s="132" t="s">
        <v>671</v>
      </c>
      <c r="G100" s="133">
        <v>521100</v>
      </c>
      <c r="H100" s="145" t="s">
        <v>991</v>
      </c>
      <c r="I100" s="135" t="s">
        <v>1174</v>
      </c>
      <c r="J100" s="131"/>
      <c r="K100" s="157"/>
      <c r="L100" s="158"/>
      <c r="M100" s="158"/>
      <c r="N100" s="89" t="e">
        <f>VLOOKUP(#REF!,#REF!,2,FALSE)</f>
        <v>#REF!</v>
      </c>
      <c r="O100" s="158"/>
    </row>
    <row r="101" spans="5:15" x14ac:dyDescent="0.2">
      <c r="E101" s="138" t="s">
        <v>318</v>
      </c>
      <c r="F101" s="139" t="s">
        <v>672</v>
      </c>
      <c r="G101" s="140">
        <v>521110</v>
      </c>
      <c r="H101" s="141" t="s">
        <v>992</v>
      </c>
      <c r="I101" s="142" t="s">
        <v>672</v>
      </c>
      <c r="J101" s="129">
        <v>3</v>
      </c>
      <c r="K101" s="129">
        <v>4</v>
      </c>
      <c r="L101" s="143">
        <f t="shared" si="1"/>
        <v>12</v>
      </c>
      <c r="M101" s="94" t="s">
        <v>1306</v>
      </c>
      <c r="N101" s="89" t="e">
        <f>VLOOKUP(#REF!,#REF!,2,FALSE)</f>
        <v>#REF!</v>
      </c>
      <c r="O101" s="94" t="s">
        <v>190</v>
      </c>
    </row>
    <row r="102" spans="5:15" ht="25.5" x14ac:dyDescent="0.2">
      <c r="E102" s="138" t="s">
        <v>319</v>
      </c>
      <c r="F102" s="139" t="s">
        <v>673</v>
      </c>
      <c r="G102" s="140">
        <v>521111</v>
      </c>
      <c r="H102" s="141" t="s">
        <v>993</v>
      </c>
      <c r="I102" s="159" t="s">
        <v>1175</v>
      </c>
      <c r="J102" s="129">
        <v>4</v>
      </c>
      <c r="K102" s="129">
        <v>4</v>
      </c>
      <c r="L102" s="143">
        <f t="shared" si="1"/>
        <v>16</v>
      </c>
      <c r="M102" s="96" t="s">
        <v>1308</v>
      </c>
      <c r="N102" s="89" t="e">
        <f>VLOOKUP(#REF!,#REF!,2,FALSE)</f>
        <v>#REF!</v>
      </c>
      <c r="O102" s="96" t="s">
        <v>192</v>
      </c>
    </row>
    <row r="103" spans="5:15" x14ac:dyDescent="0.2">
      <c r="E103" s="138" t="s">
        <v>320</v>
      </c>
      <c r="F103" s="139" t="s">
        <v>674</v>
      </c>
      <c r="G103" s="140">
        <v>521112</v>
      </c>
      <c r="H103" s="141" t="s">
        <v>994</v>
      </c>
      <c r="I103" s="159" t="s">
        <v>674</v>
      </c>
      <c r="J103" s="129">
        <v>4</v>
      </c>
      <c r="K103" s="129">
        <v>4</v>
      </c>
      <c r="L103" s="143">
        <f t="shared" si="1"/>
        <v>16</v>
      </c>
      <c r="M103" s="96" t="s">
        <v>1308</v>
      </c>
      <c r="N103" s="89" t="e">
        <f>VLOOKUP(#REF!,#REF!,2,FALSE)</f>
        <v>#REF!</v>
      </c>
      <c r="O103" s="96" t="s">
        <v>192</v>
      </c>
    </row>
    <row r="104" spans="5:15" x14ac:dyDescent="0.2">
      <c r="E104" s="138" t="s">
        <v>321</v>
      </c>
      <c r="F104" s="139" t="s">
        <v>675</v>
      </c>
      <c r="G104" s="140">
        <v>521113</v>
      </c>
      <c r="H104" s="141" t="s">
        <v>995</v>
      </c>
      <c r="I104" s="142" t="s">
        <v>675</v>
      </c>
      <c r="J104" s="129">
        <v>4</v>
      </c>
      <c r="K104" s="129">
        <v>4</v>
      </c>
      <c r="L104" s="143">
        <f t="shared" si="1"/>
        <v>16</v>
      </c>
      <c r="M104" s="96" t="s">
        <v>1308</v>
      </c>
      <c r="N104" s="89" t="e">
        <f>VLOOKUP(#REF!,#REF!,2,FALSE)</f>
        <v>#REF!</v>
      </c>
      <c r="O104" s="96" t="s">
        <v>192</v>
      </c>
    </row>
    <row r="105" spans="5:15" x14ac:dyDescent="0.2">
      <c r="E105" s="138" t="s">
        <v>322</v>
      </c>
      <c r="F105" s="139" t="s">
        <v>676</v>
      </c>
      <c r="G105" s="140">
        <v>521114</v>
      </c>
      <c r="H105" s="141" t="s">
        <v>322</v>
      </c>
      <c r="I105" s="159" t="s">
        <v>676</v>
      </c>
      <c r="J105" s="129">
        <v>4</v>
      </c>
      <c r="K105" s="129">
        <v>4</v>
      </c>
      <c r="L105" s="143">
        <f t="shared" si="1"/>
        <v>16</v>
      </c>
      <c r="M105" s="96" t="s">
        <v>1308</v>
      </c>
      <c r="N105" s="89" t="e">
        <f>VLOOKUP(#REF!,#REF!,2,FALSE)</f>
        <v>#REF!</v>
      </c>
      <c r="O105" s="96" t="s">
        <v>192</v>
      </c>
    </row>
    <row r="106" spans="5:15" x14ac:dyDescent="0.2">
      <c r="E106" s="138" t="s">
        <v>323</v>
      </c>
      <c r="F106" s="139" t="s">
        <v>677</v>
      </c>
      <c r="G106" s="140">
        <v>521115</v>
      </c>
      <c r="H106" s="141" t="s">
        <v>996</v>
      </c>
      <c r="I106" s="159" t="s">
        <v>677</v>
      </c>
      <c r="J106" s="129">
        <v>4</v>
      </c>
      <c r="K106" s="129">
        <v>4</v>
      </c>
      <c r="L106" s="143">
        <f t="shared" si="1"/>
        <v>16</v>
      </c>
      <c r="M106" s="96" t="s">
        <v>1308</v>
      </c>
      <c r="N106" s="89" t="e">
        <f>VLOOKUP(#REF!,#REF!,2,FALSE)</f>
        <v>#REF!</v>
      </c>
      <c r="O106" s="96" t="s">
        <v>192</v>
      </c>
    </row>
    <row r="107" spans="5:15" x14ac:dyDescent="0.2">
      <c r="E107" s="138" t="s">
        <v>324</v>
      </c>
      <c r="F107" s="139" t="s">
        <v>678</v>
      </c>
      <c r="G107" s="140">
        <v>521116</v>
      </c>
      <c r="H107" s="141" t="s">
        <v>997</v>
      </c>
      <c r="I107" s="142" t="s">
        <v>678</v>
      </c>
      <c r="J107" s="129">
        <v>4</v>
      </c>
      <c r="K107" s="129">
        <v>4</v>
      </c>
      <c r="L107" s="143">
        <f t="shared" si="1"/>
        <v>16</v>
      </c>
      <c r="M107" s="96" t="s">
        <v>1308</v>
      </c>
      <c r="N107" s="89" t="e">
        <f>VLOOKUP(#REF!,#REF!,2,FALSE)</f>
        <v>#REF!</v>
      </c>
      <c r="O107" s="96" t="s">
        <v>192</v>
      </c>
    </row>
    <row r="108" spans="5:15" x14ac:dyDescent="0.2">
      <c r="E108" s="136" t="s">
        <v>325</v>
      </c>
      <c r="F108" s="132" t="s">
        <v>679</v>
      </c>
      <c r="G108" s="133">
        <v>521200</v>
      </c>
      <c r="H108" s="145" t="s">
        <v>998</v>
      </c>
      <c r="I108" s="135" t="s">
        <v>679</v>
      </c>
      <c r="J108" s="131"/>
      <c r="K108" s="131"/>
      <c r="L108" s="146"/>
      <c r="M108" s="158"/>
      <c r="N108" s="89" t="e">
        <f>VLOOKUP(#REF!,#REF!,2,FALSE)</f>
        <v>#REF!</v>
      </c>
      <c r="O108" s="158"/>
    </row>
    <row r="109" spans="5:15" ht="25.5" x14ac:dyDescent="0.2">
      <c r="E109" s="138" t="s">
        <v>326</v>
      </c>
      <c r="F109" s="139" t="s">
        <v>680</v>
      </c>
      <c r="G109" s="140">
        <v>521210</v>
      </c>
      <c r="H109" s="141" t="s">
        <v>999</v>
      </c>
      <c r="I109" s="159" t="s">
        <v>1176</v>
      </c>
      <c r="J109" s="129">
        <v>4</v>
      </c>
      <c r="K109" s="129">
        <v>4</v>
      </c>
      <c r="L109" s="143">
        <f t="shared" si="1"/>
        <v>16</v>
      </c>
      <c r="M109" s="96" t="s">
        <v>1308</v>
      </c>
      <c r="N109" s="89" t="e">
        <f>VLOOKUP(#REF!,#REF!,2,FALSE)</f>
        <v>#REF!</v>
      </c>
      <c r="O109" s="96" t="s">
        <v>192</v>
      </c>
    </row>
    <row r="110" spans="5:15" x14ac:dyDescent="0.2">
      <c r="E110" s="160" t="s">
        <v>327</v>
      </c>
      <c r="F110" s="139" t="s">
        <v>681</v>
      </c>
      <c r="G110" s="140">
        <v>521230</v>
      </c>
      <c r="H110" s="161" t="s">
        <v>327</v>
      </c>
      <c r="I110" s="159" t="s">
        <v>1177</v>
      </c>
      <c r="J110" s="129">
        <v>3</v>
      </c>
      <c r="K110" s="129">
        <v>3</v>
      </c>
      <c r="L110" s="143">
        <f t="shared" si="1"/>
        <v>9</v>
      </c>
      <c r="M110" s="94" t="s">
        <v>1306</v>
      </c>
      <c r="N110" s="89" t="e">
        <f>VLOOKUP(#REF!,#REF!,2,FALSE)</f>
        <v>#REF!</v>
      </c>
      <c r="O110" s="94" t="s">
        <v>190</v>
      </c>
    </row>
    <row r="111" spans="5:15" x14ac:dyDescent="0.2">
      <c r="E111" s="160" t="s">
        <v>328</v>
      </c>
      <c r="F111" s="139" t="s">
        <v>682</v>
      </c>
      <c r="G111" s="140">
        <v>521231</v>
      </c>
      <c r="H111" s="161" t="s">
        <v>328</v>
      </c>
      <c r="I111" s="159" t="s">
        <v>682</v>
      </c>
      <c r="J111" s="129">
        <v>3</v>
      </c>
      <c r="K111" s="129">
        <v>3</v>
      </c>
      <c r="L111" s="143">
        <f t="shared" si="1"/>
        <v>9</v>
      </c>
      <c r="M111" s="94" t="s">
        <v>1306</v>
      </c>
      <c r="N111" s="89" t="e">
        <f>VLOOKUP(#REF!,#REF!,2,FALSE)</f>
        <v>#REF!</v>
      </c>
      <c r="O111" s="94" t="s">
        <v>190</v>
      </c>
    </row>
    <row r="112" spans="5:15" x14ac:dyDescent="0.2">
      <c r="E112" s="138" t="s">
        <v>329</v>
      </c>
      <c r="F112" s="139" t="s">
        <v>683</v>
      </c>
      <c r="G112" s="140">
        <v>521212</v>
      </c>
      <c r="H112" s="141" t="s">
        <v>329</v>
      </c>
      <c r="I112" s="159" t="s">
        <v>683</v>
      </c>
      <c r="J112" s="129">
        <v>3</v>
      </c>
      <c r="K112" s="129">
        <v>3</v>
      </c>
      <c r="L112" s="143">
        <f t="shared" si="1"/>
        <v>9</v>
      </c>
      <c r="M112" s="94" t="s">
        <v>1306</v>
      </c>
      <c r="N112" s="89" t="e">
        <f>VLOOKUP(#REF!,#REF!,2,FALSE)</f>
        <v>#REF!</v>
      </c>
      <c r="O112" s="94" t="s">
        <v>190</v>
      </c>
    </row>
    <row r="113" spans="5:15" x14ac:dyDescent="0.2">
      <c r="E113" s="138" t="s">
        <v>330</v>
      </c>
      <c r="F113" s="139" t="s">
        <v>684</v>
      </c>
      <c r="G113" s="140">
        <v>521213</v>
      </c>
      <c r="H113" s="141" t="s">
        <v>330</v>
      </c>
      <c r="I113" s="159" t="s">
        <v>684</v>
      </c>
      <c r="J113" s="129">
        <v>3</v>
      </c>
      <c r="K113" s="129">
        <v>3</v>
      </c>
      <c r="L113" s="143">
        <f t="shared" si="1"/>
        <v>9</v>
      </c>
      <c r="M113" s="94" t="s">
        <v>1306</v>
      </c>
      <c r="N113" s="89" t="e">
        <f>VLOOKUP(#REF!,#REF!,2,FALSE)</f>
        <v>#REF!</v>
      </c>
      <c r="O113" s="94" t="s">
        <v>190</v>
      </c>
    </row>
    <row r="114" spans="5:15" x14ac:dyDescent="0.2">
      <c r="E114" s="138" t="s">
        <v>331</v>
      </c>
      <c r="F114" s="139" t="s">
        <v>685</v>
      </c>
      <c r="G114" s="140">
        <v>521214</v>
      </c>
      <c r="H114" s="141" t="s">
        <v>1000</v>
      </c>
      <c r="I114" s="162" t="s">
        <v>1178</v>
      </c>
      <c r="J114" s="129">
        <v>3</v>
      </c>
      <c r="K114" s="129">
        <v>3</v>
      </c>
      <c r="L114" s="143">
        <f t="shared" si="1"/>
        <v>9</v>
      </c>
      <c r="M114" s="94" t="s">
        <v>1306</v>
      </c>
      <c r="N114" s="89" t="e">
        <f>VLOOKUP(#REF!,#REF!,2,FALSE)</f>
        <v>#REF!</v>
      </c>
      <c r="O114" s="94" t="s">
        <v>190</v>
      </c>
    </row>
    <row r="115" spans="5:15" x14ac:dyDescent="0.2">
      <c r="E115" s="138" t="s">
        <v>332</v>
      </c>
      <c r="F115" s="139" t="s">
        <v>686</v>
      </c>
      <c r="G115" s="140">
        <v>521215</v>
      </c>
      <c r="H115" s="138" t="s">
        <v>332</v>
      </c>
      <c r="I115" s="159" t="s">
        <v>1179</v>
      </c>
      <c r="J115" s="129">
        <v>3</v>
      </c>
      <c r="K115" s="129">
        <v>3</v>
      </c>
      <c r="L115" s="143">
        <f t="shared" si="1"/>
        <v>9</v>
      </c>
      <c r="M115" s="94" t="s">
        <v>1306</v>
      </c>
      <c r="N115" s="89" t="e">
        <f>VLOOKUP(#REF!,#REF!,2,FALSE)</f>
        <v>#REF!</v>
      </c>
      <c r="O115" s="94" t="s">
        <v>190</v>
      </c>
    </row>
    <row r="116" spans="5:15" x14ac:dyDescent="0.2">
      <c r="E116" s="138" t="s">
        <v>325</v>
      </c>
      <c r="F116" s="139" t="s">
        <v>687</v>
      </c>
      <c r="G116" s="140">
        <v>521216</v>
      </c>
      <c r="H116" s="138" t="s">
        <v>1001</v>
      </c>
      <c r="I116" s="159" t="s">
        <v>687</v>
      </c>
      <c r="J116" s="129">
        <v>3</v>
      </c>
      <c r="K116" s="129">
        <v>3</v>
      </c>
      <c r="L116" s="143">
        <f t="shared" si="1"/>
        <v>9</v>
      </c>
      <c r="M116" s="94" t="s">
        <v>1306</v>
      </c>
      <c r="N116" s="89" t="e">
        <f>VLOOKUP(#REF!,#REF!,2,FALSE)</f>
        <v>#REF!</v>
      </c>
      <c r="O116" s="94" t="s">
        <v>190</v>
      </c>
    </row>
    <row r="117" spans="5:15" x14ac:dyDescent="0.2">
      <c r="E117" s="136" t="s">
        <v>333</v>
      </c>
      <c r="F117" s="132" t="s">
        <v>688</v>
      </c>
      <c r="G117" s="133">
        <v>521300</v>
      </c>
      <c r="H117" s="145" t="s">
        <v>1002</v>
      </c>
      <c r="I117" s="135" t="s">
        <v>688</v>
      </c>
      <c r="J117" s="131"/>
      <c r="K117" s="131"/>
      <c r="L117" s="146"/>
      <c r="M117" s="158"/>
      <c r="N117" s="89" t="e">
        <f>VLOOKUP(#REF!,#REF!,2,FALSE)</f>
        <v>#REF!</v>
      </c>
      <c r="O117" s="158"/>
    </row>
    <row r="118" spans="5:15" x14ac:dyDescent="0.2">
      <c r="E118" s="138" t="s">
        <v>334</v>
      </c>
      <c r="F118" s="139" t="s">
        <v>689</v>
      </c>
      <c r="G118" s="140">
        <v>521310</v>
      </c>
      <c r="H118" s="141" t="s">
        <v>1003</v>
      </c>
      <c r="I118" s="159" t="s">
        <v>1180</v>
      </c>
      <c r="J118" s="129">
        <v>3</v>
      </c>
      <c r="K118" s="129">
        <v>3</v>
      </c>
      <c r="L118" s="143">
        <f t="shared" si="1"/>
        <v>9</v>
      </c>
      <c r="M118" s="94" t="s">
        <v>1306</v>
      </c>
      <c r="N118" s="89" t="e">
        <f>VLOOKUP(#REF!,#REF!,2,FALSE)</f>
        <v>#REF!</v>
      </c>
      <c r="O118" s="94" t="s">
        <v>190</v>
      </c>
    </row>
    <row r="119" spans="5:15" x14ac:dyDescent="0.2">
      <c r="E119" s="138" t="s">
        <v>335</v>
      </c>
      <c r="F119" s="139" t="s">
        <v>690</v>
      </c>
      <c r="G119" s="140">
        <v>521311</v>
      </c>
      <c r="H119" s="141" t="s">
        <v>1004</v>
      </c>
      <c r="I119" s="142" t="s">
        <v>1181</v>
      </c>
      <c r="J119" s="129">
        <v>3</v>
      </c>
      <c r="K119" s="129">
        <v>3</v>
      </c>
      <c r="L119" s="143">
        <f t="shared" si="1"/>
        <v>9</v>
      </c>
      <c r="M119" s="94" t="s">
        <v>1306</v>
      </c>
      <c r="N119" s="89" t="e">
        <f>VLOOKUP(#REF!,#REF!,2,FALSE)</f>
        <v>#REF!</v>
      </c>
      <c r="O119" s="94" t="s">
        <v>190</v>
      </c>
    </row>
    <row r="120" spans="5:15" x14ac:dyDescent="0.2">
      <c r="E120" s="138" t="s">
        <v>336</v>
      </c>
      <c r="F120" s="139" t="s">
        <v>691</v>
      </c>
      <c r="G120" s="140">
        <v>521312</v>
      </c>
      <c r="H120" s="141" t="s">
        <v>1005</v>
      </c>
      <c r="I120" s="159" t="s">
        <v>1182</v>
      </c>
      <c r="J120" s="129">
        <v>3</v>
      </c>
      <c r="K120" s="129">
        <v>3</v>
      </c>
      <c r="L120" s="143">
        <f t="shared" si="1"/>
        <v>9</v>
      </c>
      <c r="M120" s="94" t="s">
        <v>1306</v>
      </c>
      <c r="N120" s="89" t="e">
        <f>VLOOKUP(#REF!,#REF!,2,FALSE)</f>
        <v>#REF!</v>
      </c>
      <c r="O120" s="94" t="s">
        <v>190</v>
      </c>
    </row>
    <row r="121" spans="5:15" x14ac:dyDescent="0.2">
      <c r="E121" s="138" t="s">
        <v>337</v>
      </c>
      <c r="F121" s="139" t="s">
        <v>692</v>
      </c>
      <c r="G121" s="140">
        <v>521313</v>
      </c>
      <c r="H121" s="141" t="s">
        <v>1006</v>
      </c>
      <c r="I121" s="159" t="s">
        <v>692</v>
      </c>
      <c r="J121" s="129">
        <v>3</v>
      </c>
      <c r="K121" s="129">
        <v>3</v>
      </c>
      <c r="L121" s="143">
        <f t="shared" si="1"/>
        <v>9</v>
      </c>
      <c r="M121" s="94" t="s">
        <v>1306</v>
      </c>
      <c r="N121" s="89" t="e">
        <f>VLOOKUP(#REF!,#REF!,2,FALSE)</f>
        <v>#REF!</v>
      </c>
      <c r="O121" s="94" t="s">
        <v>190</v>
      </c>
    </row>
    <row r="122" spans="5:15" x14ac:dyDescent="0.2">
      <c r="E122" s="138" t="s">
        <v>338</v>
      </c>
      <c r="F122" s="139" t="s">
        <v>693</v>
      </c>
      <c r="G122" s="140">
        <v>521314</v>
      </c>
      <c r="H122" s="141" t="s">
        <v>1007</v>
      </c>
      <c r="I122" s="159" t="s">
        <v>693</v>
      </c>
      <c r="J122" s="129">
        <v>3</v>
      </c>
      <c r="K122" s="129">
        <v>3</v>
      </c>
      <c r="L122" s="143">
        <f t="shared" si="1"/>
        <v>9</v>
      </c>
      <c r="M122" s="94" t="s">
        <v>1306</v>
      </c>
      <c r="N122" s="89" t="e">
        <f>VLOOKUP(#REF!,#REF!,2,FALSE)</f>
        <v>#REF!</v>
      </c>
      <c r="O122" s="94" t="s">
        <v>190</v>
      </c>
    </row>
    <row r="123" spans="5:15" ht="25.5" x14ac:dyDescent="0.2">
      <c r="E123" s="136" t="s">
        <v>339</v>
      </c>
      <c r="F123" s="150" t="s">
        <v>694</v>
      </c>
      <c r="G123" s="133">
        <v>521400</v>
      </c>
      <c r="H123" s="145" t="s">
        <v>1008</v>
      </c>
      <c r="I123" s="135" t="s">
        <v>1183</v>
      </c>
      <c r="J123" s="131"/>
      <c r="K123" s="131"/>
      <c r="L123" s="146"/>
      <c r="M123" s="158"/>
      <c r="N123" s="89" t="e">
        <f>VLOOKUP(#REF!,#REF!,2,FALSE)</f>
        <v>#REF!</v>
      </c>
      <c r="O123" s="158"/>
    </row>
    <row r="124" spans="5:15" ht="25.5" x14ac:dyDescent="0.2">
      <c r="E124" s="138" t="s">
        <v>340</v>
      </c>
      <c r="F124" s="139" t="s">
        <v>695</v>
      </c>
      <c r="G124" s="140">
        <v>521410</v>
      </c>
      <c r="H124" s="141" t="s">
        <v>1009</v>
      </c>
      <c r="I124" s="159" t="s">
        <v>1184</v>
      </c>
      <c r="J124" s="129">
        <v>3</v>
      </c>
      <c r="K124" s="129">
        <v>2</v>
      </c>
      <c r="L124" s="143">
        <f t="shared" si="1"/>
        <v>6</v>
      </c>
      <c r="M124" s="94" t="s">
        <v>1306</v>
      </c>
      <c r="N124" s="89" t="e">
        <f>VLOOKUP(#REF!,#REF!,2,FALSE)</f>
        <v>#REF!</v>
      </c>
      <c r="O124" s="94" t="s">
        <v>190</v>
      </c>
    </row>
    <row r="125" spans="5:15" x14ac:dyDescent="0.2">
      <c r="E125" s="138" t="s">
        <v>341</v>
      </c>
      <c r="F125" s="139" t="s">
        <v>696</v>
      </c>
      <c r="G125" s="140">
        <v>521411</v>
      </c>
      <c r="H125" s="141" t="s">
        <v>341</v>
      </c>
      <c r="I125" s="159" t="s">
        <v>696</v>
      </c>
      <c r="J125" s="129">
        <v>3</v>
      </c>
      <c r="K125" s="129">
        <v>2</v>
      </c>
      <c r="L125" s="143">
        <f t="shared" si="1"/>
        <v>6</v>
      </c>
      <c r="M125" s="94" t="s">
        <v>1306</v>
      </c>
      <c r="N125" s="89" t="e">
        <f>VLOOKUP(#REF!,#REF!,2,FALSE)</f>
        <v>#REF!</v>
      </c>
      <c r="O125" s="94" t="s">
        <v>190</v>
      </c>
    </row>
    <row r="126" spans="5:15" x14ac:dyDescent="0.2">
      <c r="E126" s="138" t="s">
        <v>342</v>
      </c>
      <c r="F126" s="139" t="s">
        <v>697</v>
      </c>
      <c r="G126" s="140">
        <v>521412</v>
      </c>
      <c r="H126" s="141" t="s">
        <v>1010</v>
      </c>
      <c r="I126" s="159" t="s">
        <v>1185</v>
      </c>
      <c r="J126" s="129">
        <v>3</v>
      </c>
      <c r="K126" s="129">
        <v>2</v>
      </c>
      <c r="L126" s="143">
        <f t="shared" si="1"/>
        <v>6</v>
      </c>
      <c r="M126" s="94" t="s">
        <v>1306</v>
      </c>
      <c r="N126" s="89" t="e">
        <f>VLOOKUP(#REF!,#REF!,2,FALSE)</f>
        <v>#REF!</v>
      </c>
      <c r="O126" s="94" t="s">
        <v>190</v>
      </c>
    </row>
    <row r="127" spans="5:15" ht="25.5" x14ac:dyDescent="0.2">
      <c r="E127" s="138" t="s">
        <v>343</v>
      </c>
      <c r="F127" s="139" t="s">
        <v>698</v>
      </c>
      <c r="G127" s="140">
        <v>521413</v>
      </c>
      <c r="H127" s="141" t="s">
        <v>1011</v>
      </c>
      <c r="I127" s="142" t="s">
        <v>698</v>
      </c>
      <c r="J127" s="129">
        <v>3</v>
      </c>
      <c r="K127" s="129">
        <v>2</v>
      </c>
      <c r="L127" s="143">
        <f t="shared" si="1"/>
        <v>6</v>
      </c>
      <c r="M127" s="94" t="s">
        <v>1306</v>
      </c>
      <c r="N127" s="89" t="e">
        <f>VLOOKUP(#REF!,#REF!,2,FALSE)</f>
        <v>#REF!</v>
      </c>
      <c r="O127" s="94" t="s">
        <v>190</v>
      </c>
    </row>
    <row r="128" spans="5:15" ht="25.5" customHeight="1" x14ac:dyDescent="0.2">
      <c r="E128" s="136" t="s">
        <v>344</v>
      </c>
      <c r="F128" s="150" t="s">
        <v>699</v>
      </c>
      <c r="G128" s="133">
        <v>521500</v>
      </c>
      <c r="H128" s="145" t="s">
        <v>1012</v>
      </c>
      <c r="I128" s="163" t="s">
        <v>1186</v>
      </c>
      <c r="J128" s="131"/>
      <c r="K128" s="131"/>
      <c r="L128" s="146"/>
      <c r="M128" s="158"/>
      <c r="N128" s="89" t="e">
        <f>VLOOKUP(#REF!,#REF!,2,FALSE)</f>
        <v>#REF!</v>
      </c>
      <c r="O128" s="158"/>
    </row>
    <row r="129" spans="5:15" ht="25.5" x14ac:dyDescent="0.2">
      <c r="E129" s="138" t="s">
        <v>345</v>
      </c>
      <c r="F129" s="164" t="s">
        <v>700</v>
      </c>
      <c r="G129" s="140">
        <v>521510</v>
      </c>
      <c r="H129" s="141" t="s">
        <v>1013</v>
      </c>
      <c r="I129" s="159" t="s">
        <v>1187</v>
      </c>
      <c r="J129" s="129">
        <v>3</v>
      </c>
      <c r="K129" s="129">
        <v>3</v>
      </c>
      <c r="L129" s="143">
        <f t="shared" si="1"/>
        <v>9</v>
      </c>
      <c r="M129" s="94" t="s">
        <v>1306</v>
      </c>
      <c r="N129" s="89" t="e">
        <f>VLOOKUP(#REF!,#REF!,2,FALSE)</f>
        <v>#REF!</v>
      </c>
      <c r="O129" s="94" t="s">
        <v>190</v>
      </c>
    </row>
    <row r="130" spans="5:15" ht="38.25" x14ac:dyDescent="0.2">
      <c r="E130" s="138" t="s">
        <v>346</v>
      </c>
      <c r="F130" s="139" t="s">
        <v>701</v>
      </c>
      <c r="G130" s="140">
        <v>521511</v>
      </c>
      <c r="H130" s="141" t="s">
        <v>1014</v>
      </c>
      <c r="I130" s="159" t="s">
        <v>1188</v>
      </c>
      <c r="J130" s="129">
        <v>3</v>
      </c>
      <c r="K130" s="129">
        <v>3</v>
      </c>
      <c r="L130" s="143">
        <f t="shared" si="1"/>
        <v>9</v>
      </c>
      <c r="M130" s="94" t="s">
        <v>1306</v>
      </c>
      <c r="N130" s="89" t="e">
        <f>VLOOKUP(#REF!,#REF!,2,FALSE)</f>
        <v>#REF!</v>
      </c>
      <c r="O130" s="94" t="s">
        <v>190</v>
      </c>
    </row>
    <row r="131" spans="5:15" x14ac:dyDescent="0.2">
      <c r="E131" s="138" t="s">
        <v>347</v>
      </c>
      <c r="F131" s="139" t="s">
        <v>702</v>
      </c>
      <c r="G131" s="140">
        <v>521512</v>
      </c>
      <c r="H131" s="141" t="s">
        <v>1015</v>
      </c>
      <c r="I131" s="159" t="s">
        <v>702</v>
      </c>
      <c r="J131" s="129">
        <v>3</v>
      </c>
      <c r="K131" s="129">
        <v>3</v>
      </c>
      <c r="L131" s="143">
        <f t="shared" si="1"/>
        <v>9</v>
      </c>
      <c r="M131" s="94" t="s">
        <v>1306</v>
      </c>
      <c r="N131" s="89" t="e">
        <f>VLOOKUP(#REF!,#REF!,2,FALSE)</f>
        <v>#REF!</v>
      </c>
      <c r="O131" s="94" t="s">
        <v>190</v>
      </c>
    </row>
    <row r="132" spans="5:15" ht="25.5" x14ac:dyDescent="0.2">
      <c r="E132" s="136" t="s">
        <v>348</v>
      </c>
      <c r="F132" s="132" t="s">
        <v>703</v>
      </c>
      <c r="G132" s="133">
        <v>521600</v>
      </c>
      <c r="H132" s="145" t="s">
        <v>1016</v>
      </c>
      <c r="I132" s="135" t="s">
        <v>1189</v>
      </c>
      <c r="J132" s="131"/>
      <c r="K132" s="131"/>
      <c r="L132" s="146"/>
      <c r="M132" s="158"/>
      <c r="N132" s="89" t="e">
        <f>VLOOKUP(#REF!,#REF!,2,FALSE)</f>
        <v>#REF!</v>
      </c>
      <c r="O132" s="158"/>
    </row>
    <row r="133" spans="5:15" x14ac:dyDescent="0.2">
      <c r="E133" s="138" t="s">
        <v>349</v>
      </c>
      <c r="F133" s="139" t="s">
        <v>704</v>
      </c>
      <c r="G133" s="140">
        <v>521610</v>
      </c>
      <c r="H133" s="141" t="s">
        <v>1017</v>
      </c>
      <c r="I133" s="159" t="s">
        <v>704</v>
      </c>
      <c r="J133" s="129">
        <v>4</v>
      </c>
      <c r="K133" s="129">
        <v>3</v>
      </c>
      <c r="L133" s="143">
        <f t="shared" si="1"/>
        <v>12</v>
      </c>
      <c r="M133" s="94" t="s">
        <v>1306</v>
      </c>
      <c r="N133" s="89" t="e">
        <f>VLOOKUP(#REF!,#REF!,2,FALSE)</f>
        <v>#REF!</v>
      </c>
      <c r="O133" s="94" t="s">
        <v>190</v>
      </c>
    </row>
    <row r="134" spans="5:15" ht="25.5" x14ac:dyDescent="0.2">
      <c r="E134" s="138" t="s">
        <v>350</v>
      </c>
      <c r="F134" s="139" t="s">
        <v>705</v>
      </c>
      <c r="G134" s="140">
        <v>521611</v>
      </c>
      <c r="H134" s="141" t="s">
        <v>1018</v>
      </c>
      <c r="I134" s="159" t="s">
        <v>705</v>
      </c>
      <c r="J134" s="129">
        <v>4</v>
      </c>
      <c r="K134" s="129">
        <v>3</v>
      </c>
      <c r="L134" s="143">
        <f t="shared" si="1"/>
        <v>12</v>
      </c>
      <c r="M134" s="94" t="s">
        <v>1306</v>
      </c>
      <c r="N134" s="89" t="e">
        <f>VLOOKUP(#REF!,#REF!,2,FALSE)</f>
        <v>#REF!</v>
      </c>
      <c r="O134" s="94" t="s">
        <v>190</v>
      </c>
    </row>
    <row r="135" spans="5:15" x14ac:dyDescent="0.2">
      <c r="E135" s="138" t="s">
        <v>351</v>
      </c>
      <c r="F135" s="139" t="s">
        <v>706</v>
      </c>
      <c r="G135" s="140">
        <v>521612</v>
      </c>
      <c r="H135" s="141" t="s">
        <v>1019</v>
      </c>
      <c r="I135" s="159" t="s">
        <v>1190</v>
      </c>
      <c r="J135" s="129">
        <v>4</v>
      </c>
      <c r="K135" s="129">
        <v>3</v>
      </c>
      <c r="L135" s="143">
        <f t="shared" si="1"/>
        <v>12</v>
      </c>
      <c r="M135" s="94" t="s">
        <v>1306</v>
      </c>
      <c r="N135" s="89" t="e">
        <f>VLOOKUP(#REF!,#REF!,2,FALSE)</f>
        <v>#REF!</v>
      </c>
      <c r="O135" s="94" t="s">
        <v>190</v>
      </c>
    </row>
    <row r="136" spans="5:15" x14ac:dyDescent="0.2">
      <c r="E136" s="136" t="s">
        <v>352</v>
      </c>
      <c r="F136" s="150" t="s">
        <v>707</v>
      </c>
      <c r="G136" s="133">
        <v>521700</v>
      </c>
      <c r="H136" s="145" t="s">
        <v>1020</v>
      </c>
      <c r="I136" s="135" t="s">
        <v>1191</v>
      </c>
      <c r="J136" s="131"/>
      <c r="K136" s="131"/>
      <c r="L136" s="146"/>
      <c r="M136" s="158"/>
      <c r="N136" s="89" t="e">
        <f>VLOOKUP(#REF!,#REF!,2,FALSE)</f>
        <v>#REF!</v>
      </c>
      <c r="O136" s="158"/>
    </row>
    <row r="137" spans="5:15" ht="38.25" x14ac:dyDescent="0.2">
      <c r="E137" s="138" t="s">
        <v>353</v>
      </c>
      <c r="F137" s="164" t="s">
        <v>708</v>
      </c>
      <c r="G137" s="140">
        <v>521710</v>
      </c>
      <c r="H137" s="141" t="s">
        <v>1021</v>
      </c>
      <c r="I137" s="159" t="s">
        <v>1192</v>
      </c>
      <c r="J137" s="129">
        <v>4</v>
      </c>
      <c r="K137" s="129">
        <v>4</v>
      </c>
      <c r="L137" s="143">
        <f t="shared" si="1"/>
        <v>16</v>
      </c>
      <c r="M137" s="96" t="s">
        <v>1308</v>
      </c>
      <c r="N137" s="89" t="e">
        <f>VLOOKUP(#REF!,#REF!,2,FALSE)</f>
        <v>#REF!</v>
      </c>
      <c r="O137" s="96" t="s">
        <v>192</v>
      </c>
    </row>
    <row r="138" spans="5:15" ht="25.5" x14ac:dyDescent="0.2">
      <c r="E138" s="165" t="s">
        <v>354</v>
      </c>
      <c r="F138" s="139" t="s">
        <v>709</v>
      </c>
      <c r="G138" s="140">
        <v>521711</v>
      </c>
      <c r="H138" s="165" t="s">
        <v>354</v>
      </c>
      <c r="I138" s="162" t="s">
        <v>1193</v>
      </c>
      <c r="J138" s="129">
        <v>4</v>
      </c>
      <c r="K138" s="129">
        <v>4</v>
      </c>
      <c r="L138" s="143">
        <f t="shared" si="1"/>
        <v>16</v>
      </c>
      <c r="M138" s="96" t="s">
        <v>1308</v>
      </c>
      <c r="N138" s="89" t="e">
        <f>VLOOKUP(#REF!,#REF!,2,FALSE)</f>
        <v>#REF!</v>
      </c>
      <c r="O138" s="96" t="s">
        <v>192</v>
      </c>
    </row>
    <row r="139" spans="5:15" x14ac:dyDescent="0.2">
      <c r="E139" s="138" t="s">
        <v>355</v>
      </c>
      <c r="F139" s="164" t="s">
        <v>710</v>
      </c>
      <c r="G139" s="140">
        <v>521712</v>
      </c>
      <c r="H139" s="141" t="s">
        <v>1022</v>
      </c>
      <c r="I139" s="159" t="s">
        <v>710</v>
      </c>
      <c r="J139" s="129">
        <v>4</v>
      </c>
      <c r="K139" s="129">
        <v>3</v>
      </c>
      <c r="L139" s="143">
        <f t="shared" si="1"/>
        <v>12</v>
      </c>
      <c r="M139" s="94" t="s">
        <v>1306</v>
      </c>
      <c r="N139" s="89" t="e">
        <f>VLOOKUP(#REF!,#REF!,2,FALSE)</f>
        <v>#REF!</v>
      </c>
      <c r="O139" s="94" t="s">
        <v>190</v>
      </c>
    </row>
    <row r="140" spans="5:15" x14ac:dyDescent="0.2">
      <c r="E140" s="138" t="s">
        <v>356</v>
      </c>
      <c r="F140" s="139" t="s">
        <v>711</v>
      </c>
      <c r="G140" s="140">
        <v>521713</v>
      </c>
      <c r="H140" s="141" t="s">
        <v>1023</v>
      </c>
      <c r="I140" s="159" t="s">
        <v>711</v>
      </c>
      <c r="J140" s="129">
        <v>4</v>
      </c>
      <c r="K140" s="129">
        <v>3</v>
      </c>
      <c r="L140" s="143">
        <f t="shared" si="1"/>
        <v>12</v>
      </c>
      <c r="M140" s="94" t="s">
        <v>1306</v>
      </c>
      <c r="N140" s="89" t="e">
        <f>VLOOKUP(#REF!,#REF!,2,FALSE)</f>
        <v>#REF!</v>
      </c>
      <c r="O140" s="94" t="s">
        <v>190</v>
      </c>
    </row>
    <row r="141" spans="5:15" x14ac:dyDescent="0.2">
      <c r="E141" s="138" t="s">
        <v>357</v>
      </c>
      <c r="F141" s="139" t="s">
        <v>712</v>
      </c>
      <c r="G141" s="140">
        <v>521714</v>
      </c>
      <c r="H141" s="141" t="s">
        <v>1024</v>
      </c>
      <c r="I141" s="159" t="s">
        <v>1194</v>
      </c>
      <c r="J141" s="129">
        <v>4</v>
      </c>
      <c r="K141" s="129">
        <v>3</v>
      </c>
      <c r="L141" s="143">
        <f t="shared" si="1"/>
        <v>12</v>
      </c>
      <c r="M141" s="94" t="s">
        <v>1306</v>
      </c>
      <c r="N141" s="89" t="e">
        <f>VLOOKUP(#REF!,#REF!,2,FALSE)</f>
        <v>#REF!</v>
      </c>
      <c r="O141" s="94" t="s">
        <v>190</v>
      </c>
    </row>
    <row r="142" spans="5:15" x14ac:dyDescent="0.2">
      <c r="E142" s="136" t="s">
        <v>358</v>
      </c>
      <c r="F142" s="132" t="s">
        <v>713</v>
      </c>
      <c r="G142" s="133">
        <v>521800</v>
      </c>
      <c r="H142" s="145" t="s">
        <v>1025</v>
      </c>
      <c r="I142" s="135" t="s">
        <v>713</v>
      </c>
      <c r="J142" s="131"/>
      <c r="K142" s="131"/>
      <c r="L142" s="146"/>
      <c r="M142" s="158"/>
      <c r="N142" s="89" t="e">
        <f>VLOOKUP(#REF!,#REF!,2,FALSE)</f>
        <v>#REF!</v>
      </c>
      <c r="O142" s="158"/>
    </row>
    <row r="143" spans="5:15" x14ac:dyDescent="0.2">
      <c r="E143" s="138" t="s">
        <v>359</v>
      </c>
      <c r="F143" s="139" t="s">
        <v>714</v>
      </c>
      <c r="G143" s="140">
        <v>521810</v>
      </c>
      <c r="H143" s="141" t="s">
        <v>359</v>
      </c>
      <c r="I143" s="159" t="s">
        <v>714</v>
      </c>
      <c r="J143" s="129">
        <v>3</v>
      </c>
      <c r="K143" s="129">
        <v>2</v>
      </c>
      <c r="L143" s="143">
        <f t="shared" ref="L143:L203" si="2">J143*K143</f>
        <v>6</v>
      </c>
      <c r="M143" s="94" t="s">
        <v>1306</v>
      </c>
      <c r="N143" s="89" t="e">
        <f>VLOOKUP(#REF!,#REF!,2,FALSE)</f>
        <v>#REF!</v>
      </c>
      <c r="O143" s="94" t="s">
        <v>190</v>
      </c>
    </row>
    <row r="144" spans="5:15" x14ac:dyDescent="0.2">
      <c r="E144" s="138" t="s">
        <v>360</v>
      </c>
      <c r="F144" s="164" t="s">
        <v>715</v>
      </c>
      <c r="G144" s="140">
        <v>521811</v>
      </c>
      <c r="H144" s="141" t="s">
        <v>1026</v>
      </c>
      <c r="I144" s="159" t="s">
        <v>715</v>
      </c>
      <c r="J144" s="129">
        <v>4</v>
      </c>
      <c r="K144" s="129">
        <v>3</v>
      </c>
      <c r="L144" s="143">
        <f t="shared" si="2"/>
        <v>12</v>
      </c>
      <c r="M144" s="94" t="s">
        <v>1306</v>
      </c>
      <c r="N144" s="89" t="e">
        <f>VLOOKUP(#REF!,#REF!,2,FALSE)</f>
        <v>#REF!</v>
      </c>
      <c r="O144" s="94" t="s">
        <v>190</v>
      </c>
    </row>
    <row r="145" spans="5:15" ht="25.5" x14ac:dyDescent="0.2">
      <c r="E145" s="138" t="s">
        <v>361</v>
      </c>
      <c r="F145" s="139" t="s">
        <v>716</v>
      </c>
      <c r="G145" s="140">
        <v>521813</v>
      </c>
      <c r="H145" s="141" t="s">
        <v>1027</v>
      </c>
      <c r="I145" s="159" t="s">
        <v>1195</v>
      </c>
      <c r="J145" s="129">
        <v>4</v>
      </c>
      <c r="K145" s="129">
        <v>3</v>
      </c>
      <c r="L145" s="143">
        <f t="shared" si="2"/>
        <v>12</v>
      </c>
      <c r="M145" s="94" t="s">
        <v>1306</v>
      </c>
      <c r="N145" s="89" t="e">
        <f>VLOOKUP(#REF!,#REF!,2,FALSE)</f>
        <v>#REF!</v>
      </c>
      <c r="O145" s="94" t="s">
        <v>190</v>
      </c>
    </row>
    <row r="146" spans="5:15" x14ac:dyDescent="0.2">
      <c r="E146" s="138" t="s">
        <v>362</v>
      </c>
      <c r="F146" s="139" t="s">
        <v>717</v>
      </c>
      <c r="G146" s="140">
        <v>521814</v>
      </c>
      <c r="H146" s="141" t="s">
        <v>1028</v>
      </c>
      <c r="I146" s="159" t="s">
        <v>1196</v>
      </c>
      <c r="J146" s="129">
        <v>3</v>
      </c>
      <c r="K146" s="129">
        <v>3</v>
      </c>
      <c r="L146" s="143">
        <f t="shared" si="2"/>
        <v>9</v>
      </c>
      <c r="M146" s="94" t="s">
        <v>1306</v>
      </c>
      <c r="N146" s="89" t="e">
        <f>VLOOKUP(#REF!,#REF!,2,FALSE)</f>
        <v>#REF!</v>
      </c>
      <c r="O146" s="94" t="s">
        <v>190</v>
      </c>
    </row>
    <row r="147" spans="5:15" x14ac:dyDescent="0.2">
      <c r="E147" s="138" t="s">
        <v>363</v>
      </c>
      <c r="F147" s="139" t="s">
        <v>718</v>
      </c>
      <c r="G147" s="140">
        <v>521815</v>
      </c>
      <c r="H147" s="141" t="s">
        <v>1029</v>
      </c>
      <c r="I147" s="159" t="s">
        <v>1197</v>
      </c>
      <c r="J147" s="129">
        <v>3</v>
      </c>
      <c r="K147" s="129">
        <v>2</v>
      </c>
      <c r="L147" s="143">
        <f t="shared" si="2"/>
        <v>6</v>
      </c>
      <c r="M147" s="94" t="s">
        <v>1306</v>
      </c>
      <c r="N147" s="89" t="e">
        <f>VLOOKUP(#REF!,#REF!,2,FALSE)</f>
        <v>#REF!</v>
      </c>
      <c r="O147" s="94" t="s">
        <v>190</v>
      </c>
    </row>
    <row r="148" spans="5:15" ht="25.5" x14ac:dyDescent="0.2">
      <c r="E148" s="138" t="s">
        <v>364</v>
      </c>
      <c r="F148" s="139" t="s">
        <v>719</v>
      </c>
      <c r="G148" s="140">
        <v>521816</v>
      </c>
      <c r="H148" s="141" t="s">
        <v>1030</v>
      </c>
      <c r="I148" s="159" t="s">
        <v>1198</v>
      </c>
      <c r="J148" s="129">
        <v>4</v>
      </c>
      <c r="K148" s="129">
        <v>3</v>
      </c>
      <c r="L148" s="143">
        <f t="shared" si="2"/>
        <v>12</v>
      </c>
      <c r="M148" s="94" t="s">
        <v>1306</v>
      </c>
      <c r="N148" s="89" t="e">
        <f>VLOOKUP(#REF!,#REF!,2,FALSE)</f>
        <v>#REF!</v>
      </c>
      <c r="O148" s="94" t="s">
        <v>190</v>
      </c>
    </row>
    <row r="149" spans="5:15" ht="38.25" x14ac:dyDescent="0.2">
      <c r="E149" s="138" t="s">
        <v>365</v>
      </c>
      <c r="F149" s="139" t="s">
        <v>720</v>
      </c>
      <c r="G149" s="140">
        <v>521817</v>
      </c>
      <c r="H149" s="141" t="s">
        <v>1031</v>
      </c>
      <c r="I149" s="159" t="s">
        <v>1199</v>
      </c>
      <c r="J149" s="129">
        <v>3</v>
      </c>
      <c r="K149" s="129">
        <v>3</v>
      </c>
      <c r="L149" s="143">
        <f t="shared" si="2"/>
        <v>9</v>
      </c>
      <c r="M149" s="94" t="s">
        <v>1306</v>
      </c>
      <c r="N149" s="89" t="e">
        <f>VLOOKUP(#REF!,#REF!,2,FALSE)</f>
        <v>#REF!</v>
      </c>
      <c r="O149" s="94" t="s">
        <v>190</v>
      </c>
    </row>
    <row r="150" spans="5:15" x14ac:dyDescent="0.2">
      <c r="E150" s="138" t="s">
        <v>366</v>
      </c>
      <c r="F150" s="139" t="s">
        <v>721</v>
      </c>
      <c r="G150" s="140">
        <v>521815</v>
      </c>
      <c r="H150" s="141" t="s">
        <v>1029</v>
      </c>
      <c r="I150" s="159" t="s">
        <v>1197</v>
      </c>
      <c r="J150" s="129">
        <v>3</v>
      </c>
      <c r="K150" s="129">
        <v>2</v>
      </c>
      <c r="L150" s="143">
        <f t="shared" si="2"/>
        <v>6</v>
      </c>
      <c r="M150" s="94" t="s">
        <v>1306</v>
      </c>
      <c r="N150" s="89" t="e">
        <f>VLOOKUP(#REF!,#REF!,2,FALSE)</f>
        <v>#REF!</v>
      </c>
      <c r="O150" s="94" t="s">
        <v>190</v>
      </c>
    </row>
    <row r="151" spans="5:15" x14ac:dyDescent="0.2">
      <c r="E151" s="152" t="s">
        <v>367</v>
      </c>
      <c r="F151" s="166" t="s">
        <v>722</v>
      </c>
      <c r="G151" s="140">
        <v>521820</v>
      </c>
      <c r="H151" s="138" t="s">
        <v>367</v>
      </c>
      <c r="I151" s="159" t="s">
        <v>722</v>
      </c>
      <c r="J151" s="129">
        <v>3</v>
      </c>
      <c r="K151" s="129">
        <v>3</v>
      </c>
      <c r="L151" s="143">
        <f t="shared" si="2"/>
        <v>9</v>
      </c>
      <c r="M151" s="94" t="s">
        <v>1306</v>
      </c>
      <c r="N151" s="89" t="e">
        <f>VLOOKUP(#REF!,#REF!,2,FALSE)</f>
        <v>#REF!</v>
      </c>
      <c r="O151" s="94" t="s">
        <v>190</v>
      </c>
    </row>
    <row r="152" spans="5:15" x14ac:dyDescent="0.2">
      <c r="E152" s="152" t="s">
        <v>368</v>
      </c>
      <c r="F152" s="166" t="s">
        <v>723</v>
      </c>
      <c r="G152" s="140">
        <v>521821</v>
      </c>
      <c r="H152" s="138" t="s">
        <v>368</v>
      </c>
      <c r="I152" s="159" t="s">
        <v>723</v>
      </c>
      <c r="J152" s="129">
        <v>3</v>
      </c>
      <c r="K152" s="129">
        <v>3</v>
      </c>
      <c r="L152" s="143">
        <f t="shared" si="2"/>
        <v>9</v>
      </c>
      <c r="M152" s="94" t="s">
        <v>1306</v>
      </c>
      <c r="N152" s="89" t="e">
        <f>VLOOKUP(#REF!,#REF!,2,FALSE)</f>
        <v>#REF!</v>
      </c>
      <c r="O152" s="94" t="s">
        <v>190</v>
      </c>
    </row>
    <row r="153" spans="5:15" x14ac:dyDescent="0.2">
      <c r="E153" s="152" t="s">
        <v>369</v>
      </c>
      <c r="F153" s="166" t="s">
        <v>724</v>
      </c>
      <c r="G153" s="140">
        <v>521822</v>
      </c>
      <c r="H153" s="138" t="s">
        <v>369</v>
      </c>
      <c r="I153" s="159" t="s">
        <v>724</v>
      </c>
      <c r="J153" s="129">
        <v>3</v>
      </c>
      <c r="K153" s="129">
        <v>3</v>
      </c>
      <c r="L153" s="143">
        <f t="shared" si="2"/>
        <v>9</v>
      </c>
      <c r="M153" s="94" t="s">
        <v>1306</v>
      </c>
      <c r="N153" s="89" t="e">
        <f>VLOOKUP(#REF!,#REF!,2,FALSE)</f>
        <v>#REF!</v>
      </c>
      <c r="O153" s="94" t="s">
        <v>190</v>
      </c>
    </row>
    <row r="154" spans="5:15" x14ac:dyDescent="0.2">
      <c r="E154" s="152" t="s">
        <v>370</v>
      </c>
      <c r="F154" s="166" t="s">
        <v>725</v>
      </c>
      <c r="G154" s="140">
        <v>521823</v>
      </c>
      <c r="H154" s="138" t="s">
        <v>370</v>
      </c>
      <c r="I154" s="159" t="s">
        <v>725</v>
      </c>
      <c r="J154" s="129">
        <v>3</v>
      </c>
      <c r="K154" s="129">
        <v>2</v>
      </c>
      <c r="L154" s="143">
        <f t="shared" si="2"/>
        <v>6</v>
      </c>
      <c r="M154" s="94" t="s">
        <v>1306</v>
      </c>
      <c r="N154" s="89" t="e">
        <f>VLOOKUP(#REF!,#REF!,2,FALSE)</f>
        <v>#REF!</v>
      </c>
      <c r="O154" s="94" t="s">
        <v>190</v>
      </c>
    </row>
    <row r="155" spans="5:15" x14ac:dyDescent="0.2">
      <c r="E155" s="152" t="s">
        <v>371</v>
      </c>
      <c r="F155" s="166" t="s">
        <v>726</v>
      </c>
      <c r="G155" s="140">
        <v>521824</v>
      </c>
      <c r="H155" s="138" t="s">
        <v>371</v>
      </c>
      <c r="I155" s="159" t="s">
        <v>726</v>
      </c>
      <c r="J155" s="129">
        <v>3</v>
      </c>
      <c r="K155" s="129">
        <v>3</v>
      </c>
      <c r="L155" s="143">
        <f t="shared" si="2"/>
        <v>9</v>
      </c>
      <c r="M155" s="94" t="s">
        <v>1306</v>
      </c>
      <c r="N155" s="89" t="e">
        <f>VLOOKUP(#REF!,#REF!,2,FALSE)</f>
        <v>#REF!</v>
      </c>
      <c r="O155" s="94" t="s">
        <v>190</v>
      </c>
    </row>
    <row r="156" spans="5:15" x14ac:dyDescent="0.2">
      <c r="E156" s="152" t="s">
        <v>372</v>
      </c>
      <c r="F156" s="166" t="s">
        <v>727</v>
      </c>
      <c r="G156" s="140">
        <v>521825</v>
      </c>
      <c r="H156" s="138" t="s">
        <v>372</v>
      </c>
      <c r="I156" s="159" t="s">
        <v>727</v>
      </c>
      <c r="J156" s="129">
        <v>3</v>
      </c>
      <c r="K156" s="129">
        <v>2</v>
      </c>
      <c r="L156" s="143">
        <f t="shared" si="2"/>
        <v>6</v>
      </c>
      <c r="M156" s="94" t="s">
        <v>1306</v>
      </c>
      <c r="N156" s="89" t="e">
        <f>VLOOKUP(#REF!,#REF!,2,FALSE)</f>
        <v>#REF!</v>
      </c>
      <c r="O156" s="94" t="s">
        <v>190</v>
      </c>
    </row>
    <row r="157" spans="5:15" x14ac:dyDescent="0.2">
      <c r="E157" s="136" t="s">
        <v>373</v>
      </c>
      <c r="F157" s="132" t="s">
        <v>728</v>
      </c>
      <c r="G157" s="133">
        <v>521900</v>
      </c>
      <c r="H157" s="145" t="s">
        <v>373</v>
      </c>
      <c r="I157" s="135" t="s">
        <v>728</v>
      </c>
      <c r="J157" s="129">
        <v>3</v>
      </c>
      <c r="K157" s="129">
        <v>2</v>
      </c>
      <c r="L157" s="143">
        <f t="shared" si="2"/>
        <v>6</v>
      </c>
      <c r="M157" s="94" t="s">
        <v>1306</v>
      </c>
      <c r="N157" s="89" t="e">
        <f>VLOOKUP(#REF!,#REF!,2,FALSE)</f>
        <v>#REF!</v>
      </c>
      <c r="O157" s="94" t="s">
        <v>190</v>
      </c>
    </row>
    <row r="158" spans="5:15" x14ac:dyDescent="0.2">
      <c r="E158" s="136" t="s">
        <v>374</v>
      </c>
      <c r="F158" s="132" t="s">
        <v>729</v>
      </c>
      <c r="G158" s="133">
        <v>522000</v>
      </c>
      <c r="H158" s="145" t="s">
        <v>1032</v>
      </c>
      <c r="I158" s="135" t="s">
        <v>729</v>
      </c>
      <c r="J158" s="129">
        <v>2</v>
      </c>
      <c r="K158" s="129">
        <v>2</v>
      </c>
      <c r="L158" s="143">
        <f t="shared" si="2"/>
        <v>4</v>
      </c>
      <c r="M158" s="95" t="s">
        <v>1307</v>
      </c>
      <c r="N158" s="89" t="e">
        <f>VLOOKUP(#REF!,#REF!,2,FALSE)</f>
        <v>#REF!</v>
      </c>
      <c r="O158" s="95" t="s">
        <v>191</v>
      </c>
    </row>
    <row r="159" spans="5:15" x14ac:dyDescent="0.2">
      <c r="E159" s="136" t="s">
        <v>375</v>
      </c>
      <c r="F159" s="132" t="s">
        <v>730</v>
      </c>
      <c r="G159" s="133">
        <v>522100</v>
      </c>
      <c r="H159" s="145" t="s">
        <v>375</v>
      </c>
      <c r="I159" s="135" t="s">
        <v>730</v>
      </c>
      <c r="J159" s="129">
        <v>3</v>
      </c>
      <c r="K159" s="129">
        <v>2</v>
      </c>
      <c r="L159" s="143">
        <f t="shared" si="2"/>
        <v>6</v>
      </c>
      <c r="M159" s="94" t="s">
        <v>1306</v>
      </c>
      <c r="N159" s="89" t="e">
        <f>VLOOKUP(#REF!,#REF!,2,FALSE)</f>
        <v>#REF!</v>
      </c>
      <c r="O159" s="94" t="s">
        <v>190</v>
      </c>
    </row>
    <row r="160" spans="5:15" x14ac:dyDescent="0.2">
      <c r="E160" s="136" t="s">
        <v>376</v>
      </c>
      <c r="F160" s="132" t="s">
        <v>731</v>
      </c>
      <c r="G160" s="133">
        <v>522200</v>
      </c>
      <c r="H160" s="145" t="s">
        <v>1033</v>
      </c>
      <c r="I160" s="135" t="s">
        <v>731</v>
      </c>
      <c r="J160" s="129">
        <v>4</v>
      </c>
      <c r="K160" s="129">
        <v>2</v>
      </c>
      <c r="L160" s="143">
        <f t="shared" si="2"/>
        <v>8</v>
      </c>
      <c r="M160" s="94" t="s">
        <v>1306</v>
      </c>
      <c r="N160" s="89" t="e">
        <f>VLOOKUP(#REF!,#REF!,2,FALSE)</f>
        <v>#REF!</v>
      </c>
      <c r="O160" s="94" t="s">
        <v>190</v>
      </c>
    </row>
    <row r="161" spans="5:15" ht="25.5" x14ac:dyDescent="0.2">
      <c r="E161" s="136" t="s">
        <v>377</v>
      </c>
      <c r="F161" s="150" t="s">
        <v>732</v>
      </c>
      <c r="G161" s="133">
        <v>522300</v>
      </c>
      <c r="H161" s="145" t="s">
        <v>1034</v>
      </c>
      <c r="I161" s="163" t="s">
        <v>1200</v>
      </c>
      <c r="J161" s="129">
        <v>4</v>
      </c>
      <c r="K161" s="129">
        <v>3</v>
      </c>
      <c r="L161" s="143">
        <f t="shared" si="2"/>
        <v>12</v>
      </c>
      <c r="M161" s="94" t="s">
        <v>1306</v>
      </c>
      <c r="N161" s="89" t="e">
        <f>VLOOKUP(#REF!,#REF!,2,FALSE)</f>
        <v>#REF!</v>
      </c>
      <c r="O161" s="94" t="s">
        <v>190</v>
      </c>
    </row>
    <row r="162" spans="5:15" x14ac:dyDescent="0.2">
      <c r="E162" s="124" t="s">
        <v>378</v>
      </c>
      <c r="F162" s="167" t="s">
        <v>733</v>
      </c>
      <c r="G162" s="126">
        <v>530000</v>
      </c>
      <c r="H162" s="127" t="s">
        <v>1035</v>
      </c>
      <c r="I162" s="168" t="s">
        <v>1201</v>
      </c>
      <c r="J162" s="151"/>
      <c r="K162" s="151"/>
      <c r="L162" s="156"/>
      <c r="M162" s="158"/>
      <c r="N162" s="89" t="e">
        <f>VLOOKUP(#REF!,#REF!,2,FALSE)</f>
        <v>#REF!</v>
      </c>
      <c r="O162" s="158"/>
    </row>
    <row r="163" spans="5:15" x14ac:dyDescent="0.2">
      <c r="E163" s="138" t="s">
        <v>379</v>
      </c>
      <c r="F163" s="139" t="s">
        <v>734</v>
      </c>
      <c r="G163" s="140">
        <v>531000</v>
      </c>
      <c r="H163" s="138" t="s">
        <v>379</v>
      </c>
      <c r="I163" s="159" t="s">
        <v>734</v>
      </c>
      <c r="J163" s="129">
        <v>2</v>
      </c>
      <c r="K163" s="129">
        <v>2</v>
      </c>
      <c r="L163" s="143">
        <f t="shared" si="2"/>
        <v>4</v>
      </c>
      <c r="M163" s="95" t="s">
        <v>1307</v>
      </c>
      <c r="N163" s="89" t="e">
        <f>VLOOKUP(#REF!,#REF!,2,FALSE)</f>
        <v>#REF!</v>
      </c>
      <c r="O163" s="95" t="s">
        <v>191</v>
      </c>
    </row>
    <row r="164" spans="5:15" ht="25.5" x14ac:dyDescent="0.2">
      <c r="E164" s="138" t="s">
        <v>380</v>
      </c>
      <c r="F164" s="139" t="s">
        <v>735</v>
      </c>
      <c r="G164" s="140">
        <v>531100</v>
      </c>
      <c r="H164" s="138" t="s">
        <v>380</v>
      </c>
      <c r="I164" s="159" t="s">
        <v>1202</v>
      </c>
      <c r="J164" s="129">
        <v>4</v>
      </c>
      <c r="K164" s="129">
        <v>4</v>
      </c>
      <c r="L164" s="143">
        <f t="shared" si="2"/>
        <v>16</v>
      </c>
      <c r="M164" s="96" t="s">
        <v>1308</v>
      </c>
      <c r="N164" s="89" t="e">
        <f>VLOOKUP(#REF!,#REF!,2,FALSE)</f>
        <v>#REF!</v>
      </c>
      <c r="O164" s="96" t="s">
        <v>192</v>
      </c>
    </row>
    <row r="165" spans="5:15" x14ac:dyDescent="0.2">
      <c r="E165" s="138" t="s">
        <v>381</v>
      </c>
      <c r="F165" s="139" t="s">
        <v>736</v>
      </c>
      <c r="G165" s="140">
        <v>531200</v>
      </c>
      <c r="H165" s="138" t="s">
        <v>381</v>
      </c>
      <c r="I165" s="159" t="s">
        <v>736</v>
      </c>
      <c r="J165" s="129">
        <v>4</v>
      </c>
      <c r="K165" s="129">
        <v>4</v>
      </c>
      <c r="L165" s="143">
        <f t="shared" si="2"/>
        <v>16</v>
      </c>
      <c r="M165" s="96" t="s">
        <v>1308</v>
      </c>
      <c r="N165" s="89" t="e">
        <f>VLOOKUP(#REF!,#REF!,2,FALSE)</f>
        <v>#REF!</v>
      </c>
      <c r="O165" s="96" t="s">
        <v>192</v>
      </c>
    </row>
    <row r="166" spans="5:15" x14ac:dyDescent="0.2">
      <c r="E166" s="138" t="s">
        <v>382</v>
      </c>
      <c r="F166" s="139" t="s">
        <v>737</v>
      </c>
      <c r="G166" s="140">
        <v>531300</v>
      </c>
      <c r="H166" s="138" t="s">
        <v>382</v>
      </c>
      <c r="I166" s="159" t="s">
        <v>737</v>
      </c>
      <c r="J166" s="129">
        <v>4</v>
      </c>
      <c r="K166" s="129">
        <v>4</v>
      </c>
      <c r="L166" s="143">
        <f t="shared" si="2"/>
        <v>16</v>
      </c>
      <c r="M166" s="96" t="s">
        <v>1308</v>
      </c>
      <c r="N166" s="89" t="e">
        <f>VLOOKUP(#REF!,#REF!,2,FALSE)</f>
        <v>#REF!</v>
      </c>
      <c r="O166" s="96" t="s">
        <v>192</v>
      </c>
    </row>
    <row r="167" spans="5:15" ht="25.5" x14ac:dyDescent="0.2">
      <c r="E167" s="138" t="s">
        <v>383</v>
      </c>
      <c r="F167" s="139" t="s">
        <v>738</v>
      </c>
      <c r="G167" s="140">
        <v>531400</v>
      </c>
      <c r="H167" s="141" t="s">
        <v>1036</v>
      </c>
      <c r="I167" s="142" t="s">
        <v>738</v>
      </c>
      <c r="J167" s="129">
        <v>4</v>
      </c>
      <c r="K167" s="129">
        <v>2</v>
      </c>
      <c r="L167" s="143">
        <f t="shared" si="2"/>
        <v>8</v>
      </c>
      <c r="M167" s="94" t="s">
        <v>1306</v>
      </c>
      <c r="N167" s="89" t="e">
        <f>VLOOKUP(#REF!,#REF!,2,FALSE)</f>
        <v>#REF!</v>
      </c>
      <c r="O167" s="94" t="s">
        <v>190</v>
      </c>
    </row>
    <row r="168" spans="5:15" x14ac:dyDescent="0.2">
      <c r="E168" s="138" t="s">
        <v>384</v>
      </c>
      <c r="F168" s="139" t="s">
        <v>739</v>
      </c>
      <c r="G168" s="140">
        <v>531500</v>
      </c>
      <c r="H168" s="141" t="s">
        <v>1037</v>
      </c>
      <c r="I168" s="159" t="s">
        <v>1203</v>
      </c>
      <c r="J168" s="129">
        <v>3</v>
      </c>
      <c r="K168" s="129">
        <v>2</v>
      </c>
      <c r="L168" s="143">
        <f t="shared" si="2"/>
        <v>6</v>
      </c>
      <c r="M168" s="94" t="s">
        <v>1306</v>
      </c>
      <c r="N168" s="89" t="e">
        <f>VLOOKUP(#REF!,#REF!,2,FALSE)</f>
        <v>#REF!</v>
      </c>
      <c r="O168" s="94" t="s">
        <v>190</v>
      </c>
    </row>
    <row r="169" spans="5:15" x14ac:dyDescent="0.2">
      <c r="E169" s="138" t="s">
        <v>385</v>
      </c>
      <c r="F169" s="139" t="s">
        <v>740</v>
      </c>
      <c r="G169" s="140">
        <v>531600</v>
      </c>
      <c r="H169" s="141" t="s">
        <v>1038</v>
      </c>
      <c r="I169" s="159" t="s">
        <v>740</v>
      </c>
      <c r="J169" s="129">
        <v>4</v>
      </c>
      <c r="K169" s="129">
        <v>3</v>
      </c>
      <c r="L169" s="143">
        <f t="shared" si="2"/>
        <v>12</v>
      </c>
      <c r="M169" s="94" t="s">
        <v>1306</v>
      </c>
      <c r="N169" s="89" t="e">
        <f>VLOOKUP(#REF!,#REF!,2,FALSE)</f>
        <v>#REF!</v>
      </c>
      <c r="O169" s="94" t="s">
        <v>190</v>
      </c>
    </row>
    <row r="170" spans="5:15" ht="25.5" x14ac:dyDescent="0.2">
      <c r="E170" s="138" t="s">
        <v>386</v>
      </c>
      <c r="F170" s="139" t="s">
        <v>741</v>
      </c>
      <c r="G170" s="140">
        <v>531700</v>
      </c>
      <c r="H170" s="141" t="s">
        <v>1039</v>
      </c>
      <c r="I170" s="159" t="s">
        <v>741</v>
      </c>
      <c r="J170" s="129">
        <v>3</v>
      </c>
      <c r="K170" s="129">
        <v>2</v>
      </c>
      <c r="L170" s="143">
        <f t="shared" si="2"/>
        <v>6</v>
      </c>
      <c r="M170" s="94" t="s">
        <v>1306</v>
      </c>
      <c r="N170" s="89" t="e">
        <f>VLOOKUP(#REF!,#REF!,2,FALSE)</f>
        <v>#REF!</v>
      </c>
      <c r="O170" s="94" t="s">
        <v>190</v>
      </c>
    </row>
    <row r="171" spans="5:15" x14ac:dyDescent="0.2">
      <c r="E171" s="138" t="s">
        <v>387</v>
      </c>
      <c r="F171" s="139" t="s">
        <v>742</v>
      </c>
      <c r="G171" s="140">
        <v>531800</v>
      </c>
      <c r="H171" s="141" t="s">
        <v>387</v>
      </c>
      <c r="I171" s="159" t="s">
        <v>742</v>
      </c>
      <c r="J171" s="129">
        <v>3</v>
      </c>
      <c r="K171" s="129">
        <v>2</v>
      </c>
      <c r="L171" s="143">
        <f t="shared" si="2"/>
        <v>6</v>
      </c>
      <c r="M171" s="94" t="s">
        <v>1306</v>
      </c>
      <c r="N171" s="89" t="e">
        <f>VLOOKUP(#REF!,#REF!,2,FALSE)</f>
        <v>#REF!</v>
      </c>
      <c r="O171" s="94" t="s">
        <v>190</v>
      </c>
    </row>
    <row r="172" spans="5:15" x14ac:dyDescent="0.2">
      <c r="E172" s="138" t="s">
        <v>388</v>
      </c>
      <c r="F172" s="139" t="s">
        <v>743</v>
      </c>
      <c r="G172" s="140">
        <v>531900</v>
      </c>
      <c r="H172" s="141" t="s">
        <v>1040</v>
      </c>
      <c r="I172" s="159" t="s">
        <v>1204</v>
      </c>
      <c r="J172" s="129">
        <v>3</v>
      </c>
      <c r="K172" s="129">
        <v>3</v>
      </c>
      <c r="L172" s="143">
        <f t="shared" si="2"/>
        <v>9</v>
      </c>
      <c r="M172" s="94" t="s">
        <v>1306</v>
      </c>
      <c r="N172" s="89" t="e">
        <f>VLOOKUP(#REF!,#REF!,2,FALSE)</f>
        <v>#REF!</v>
      </c>
      <c r="O172" s="94" t="s">
        <v>190</v>
      </c>
    </row>
    <row r="173" spans="5:15" ht="25.5" x14ac:dyDescent="0.2">
      <c r="E173" s="124" t="s">
        <v>389</v>
      </c>
      <c r="F173" s="125" t="s">
        <v>744</v>
      </c>
      <c r="G173" s="126">
        <v>540000</v>
      </c>
      <c r="H173" s="127" t="s">
        <v>1041</v>
      </c>
      <c r="I173" s="168" t="s">
        <v>1205</v>
      </c>
      <c r="J173" s="151"/>
      <c r="K173" s="151"/>
      <c r="L173" s="156"/>
      <c r="M173" s="158"/>
      <c r="N173" s="89" t="e">
        <f>VLOOKUP(#REF!,#REF!,2,FALSE)</f>
        <v>#REF!</v>
      </c>
      <c r="O173" s="158"/>
    </row>
    <row r="174" spans="5:15" x14ac:dyDescent="0.2">
      <c r="E174" s="136" t="s">
        <v>390</v>
      </c>
      <c r="F174" s="150" t="s">
        <v>745</v>
      </c>
      <c r="G174" s="133">
        <v>541000</v>
      </c>
      <c r="H174" s="145" t="s">
        <v>1042</v>
      </c>
      <c r="I174" s="135" t="s">
        <v>1206</v>
      </c>
      <c r="J174" s="131"/>
      <c r="K174" s="131"/>
      <c r="L174" s="131"/>
      <c r="M174" s="158"/>
      <c r="N174" s="89" t="e">
        <f>VLOOKUP(#REF!,#REF!,2,FALSE)</f>
        <v>#REF!</v>
      </c>
      <c r="O174" s="158"/>
    </row>
    <row r="175" spans="5:15" x14ac:dyDescent="0.2">
      <c r="E175" s="138" t="s">
        <v>391</v>
      </c>
      <c r="F175" s="139" t="s">
        <v>746</v>
      </c>
      <c r="G175" s="140">
        <v>541010</v>
      </c>
      <c r="H175" s="141" t="s">
        <v>391</v>
      </c>
      <c r="I175" s="159" t="s">
        <v>746</v>
      </c>
      <c r="J175" s="129">
        <v>4</v>
      </c>
      <c r="K175" s="129">
        <v>2</v>
      </c>
      <c r="L175" s="143">
        <f t="shared" si="2"/>
        <v>8</v>
      </c>
      <c r="M175" s="94" t="s">
        <v>1306</v>
      </c>
      <c r="N175" s="89" t="e">
        <f>VLOOKUP(#REF!,#REF!,2,FALSE)</f>
        <v>#REF!</v>
      </c>
      <c r="O175" s="94" t="s">
        <v>190</v>
      </c>
    </row>
    <row r="176" spans="5:15" x14ac:dyDescent="0.2">
      <c r="E176" s="138" t="s">
        <v>392</v>
      </c>
      <c r="F176" s="139" t="s">
        <v>747</v>
      </c>
      <c r="G176" s="140">
        <v>541011</v>
      </c>
      <c r="H176" s="141" t="s">
        <v>392</v>
      </c>
      <c r="I176" s="142" t="s">
        <v>747</v>
      </c>
      <c r="J176" s="129">
        <v>2</v>
      </c>
      <c r="K176" s="129">
        <v>2</v>
      </c>
      <c r="L176" s="143">
        <f t="shared" si="2"/>
        <v>4</v>
      </c>
      <c r="M176" s="95" t="s">
        <v>1307</v>
      </c>
      <c r="N176" s="89" t="e">
        <f>VLOOKUP(#REF!,#REF!,2,FALSE)</f>
        <v>#REF!</v>
      </c>
      <c r="O176" s="95" t="s">
        <v>191</v>
      </c>
    </row>
    <row r="177" spans="5:15" x14ac:dyDescent="0.2">
      <c r="E177" s="138" t="s">
        <v>393</v>
      </c>
      <c r="F177" s="139" t="s">
        <v>748</v>
      </c>
      <c r="G177" s="140">
        <v>541010</v>
      </c>
      <c r="H177" s="141" t="s">
        <v>391</v>
      </c>
      <c r="I177" s="159" t="s">
        <v>748</v>
      </c>
      <c r="J177" s="129">
        <v>4</v>
      </c>
      <c r="K177" s="129">
        <v>2</v>
      </c>
      <c r="L177" s="143">
        <f t="shared" si="2"/>
        <v>8</v>
      </c>
      <c r="M177" s="94" t="s">
        <v>1306</v>
      </c>
      <c r="N177" s="89" t="e">
        <f>VLOOKUP(#REF!,#REF!,2,FALSE)</f>
        <v>#REF!</v>
      </c>
      <c r="O177" s="94" t="s">
        <v>190</v>
      </c>
    </row>
    <row r="178" spans="5:15" x14ac:dyDescent="0.2">
      <c r="E178" s="138" t="s">
        <v>394</v>
      </c>
      <c r="F178" s="139" t="s">
        <v>749</v>
      </c>
      <c r="G178" s="140">
        <v>541011</v>
      </c>
      <c r="H178" s="141" t="s">
        <v>392</v>
      </c>
      <c r="I178" s="142" t="s">
        <v>749</v>
      </c>
      <c r="J178" s="129">
        <v>2</v>
      </c>
      <c r="K178" s="129">
        <v>2</v>
      </c>
      <c r="L178" s="143">
        <f t="shared" si="2"/>
        <v>4</v>
      </c>
      <c r="M178" s="95" t="s">
        <v>1307</v>
      </c>
      <c r="N178" s="89" t="e">
        <f>VLOOKUP(#REF!,#REF!,2,FALSE)</f>
        <v>#REF!</v>
      </c>
      <c r="O178" s="95" t="s">
        <v>191</v>
      </c>
    </row>
    <row r="179" spans="5:15" x14ac:dyDescent="0.2">
      <c r="E179" s="136" t="s">
        <v>395</v>
      </c>
      <c r="F179" s="132" t="s">
        <v>750</v>
      </c>
      <c r="G179" s="133">
        <v>541100</v>
      </c>
      <c r="H179" s="145" t="s">
        <v>1043</v>
      </c>
      <c r="I179" s="135" t="s">
        <v>750</v>
      </c>
      <c r="J179" s="131"/>
      <c r="K179" s="131"/>
      <c r="L179" s="131"/>
      <c r="M179" s="158"/>
      <c r="N179" s="89" t="e">
        <f>VLOOKUP(#REF!,#REF!,2,FALSE)</f>
        <v>#REF!</v>
      </c>
      <c r="O179" s="158"/>
    </row>
    <row r="180" spans="5:15" x14ac:dyDescent="0.2">
      <c r="E180" s="138" t="s">
        <v>396</v>
      </c>
      <c r="F180" s="139" t="s">
        <v>751</v>
      </c>
      <c r="G180" s="140">
        <v>541110</v>
      </c>
      <c r="H180" s="141" t="s">
        <v>396</v>
      </c>
      <c r="I180" s="159" t="s">
        <v>751</v>
      </c>
      <c r="J180" s="129">
        <v>2</v>
      </c>
      <c r="K180" s="129">
        <v>2</v>
      </c>
      <c r="L180" s="143">
        <f t="shared" si="2"/>
        <v>4</v>
      </c>
      <c r="M180" s="95" t="s">
        <v>1307</v>
      </c>
      <c r="N180" s="89" t="e">
        <f>VLOOKUP(#REF!,#REF!,2,FALSE)</f>
        <v>#REF!</v>
      </c>
      <c r="O180" s="95" t="s">
        <v>191</v>
      </c>
    </row>
    <row r="181" spans="5:15" x14ac:dyDescent="0.2">
      <c r="E181" s="138" t="s">
        <v>397</v>
      </c>
      <c r="F181" s="139" t="s">
        <v>752</v>
      </c>
      <c r="G181" s="140">
        <v>541111</v>
      </c>
      <c r="H181" s="141" t="s">
        <v>1044</v>
      </c>
      <c r="I181" s="159" t="s">
        <v>752</v>
      </c>
      <c r="J181" s="129">
        <v>2</v>
      </c>
      <c r="K181" s="129">
        <v>2</v>
      </c>
      <c r="L181" s="143">
        <f t="shared" si="2"/>
        <v>4</v>
      </c>
      <c r="M181" s="95" t="s">
        <v>1307</v>
      </c>
      <c r="N181" s="89" t="e">
        <f>VLOOKUP(#REF!,#REF!,2,FALSE)</f>
        <v>#REF!</v>
      </c>
      <c r="O181" s="95" t="s">
        <v>191</v>
      </c>
    </row>
    <row r="182" spans="5:15" x14ac:dyDescent="0.2">
      <c r="E182" s="138" t="s">
        <v>398</v>
      </c>
      <c r="F182" s="139" t="s">
        <v>753</v>
      </c>
      <c r="G182" s="140">
        <v>541112</v>
      </c>
      <c r="H182" s="141" t="s">
        <v>1045</v>
      </c>
      <c r="I182" s="159" t="s">
        <v>1207</v>
      </c>
      <c r="J182" s="129">
        <v>2</v>
      </c>
      <c r="K182" s="129">
        <v>2</v>
      </c>
      <c r="L182" s="143">
        <f t="shared" si="2"/>
        <v>4</v>
      </c>
      <c r="M182" s="95" t="s">
        <v>1307</v>
      </c>
      <c r="N182" s="89" t="e">
        <f>VLOOKUP(#REF!,#REF!,2,FALSE)</f>
        <v>#REF!</v>
      </c>
      <c r="O182" s="95" t="s">
        <v>191</v>
      </c>
    </row>
    <row r="183" spans="5:15" ht="25.5" x14ac:dyDescent="0.2">
      <c r="E183" s="136" t="s">
        <v>399</v>
      </c>
      <c r="F183" s="132" t="s">
        <v>754</v>
      </c>
      <c r="G183" s="133">
        <v>541200</v>
      </c>
      <c r="H183" s="145" t="s">
        <v>1046</v>
      </c>
      <c r="I183" s="135" t="s">
        <v>754</v>
      </c>
      <c r="J183" s="129">
        <v>4</v>
      </c>
      <c r="K183" s="129">
        <v>4</v>
      </c>
      <c r="L183" s="143">
        <f t="shared" si="2"/>
        <v>16</v>
      </c>
      <c r="M183" s="96" t="s">
        <v>1308</v>
      </c>
      <c r="O183" s="96" t="s">
        <v>192</v>
      </c>
    </row>
    <row r="184" spans="5:15" ht="25.5" x14ac:dyDescent="0.2">
      <c r="E184" s="136" t="s">
        <v>400</v>
      </c>
      <c r="F184" s="132" t="s">
        <v>755</v>
      </c>
      <c r="G184" s="133">
        <v>541300</v>
      </c>
      <c r="H184" s="145" t="s">
        <v>1047</v>
      </c>
      <c r="I184" s="163" t="s">
        <v>1208</v>
      </c>
      <c r="J184" s="131"/>
      <c r="K184" s="131"/>
      <c r="L184" s="131"/>
      <c r="M184" s="158"/>
      <c r="N184" s="89" t="e">
        <f>VLOOKUP(#REF!,#REF!,2,FALSE)</f>
        <v>#REF!</v>
      </c>
      <c r="O184" s="158"/>
    </row>
    <row r="185" spans="5:15" x14ac:dyDescent="0.2">
      <c r="E185" s="138" t="s">
        <v>401</v>
      </c>
      <c r="F185" s="139" t="s">
        <v>756</v>
      </c>
      <c r="G185" s="140">
        <v>541310</v>
      </c>
      <c r="H185" s="138" t="s">
        <v>401</v>
      </c>
      <c r="I185" s="159" t="s">
        <v>1209</v>
      </c>
      <c r="J185" s="129">
        <v>2</v>
      </c>
      <c r="K185" s="129">
        <v>2</v>
      </c>
      <c r="L185" s="143">
        <f t="shared" si="2"/>
        <v>4</v>
      </c>
      <c r="M185" s="95" t="s">
        <v>1307</v>
      </c>
      <c r="N185" s="89" t="e">
        <f>VLOOKUP(#REF!,#REF!,2,FALSE)</f>
        <v>#REF!</v>
      </c>
      <c r="O185" s="95" t="s">
        <v>191</v>
      </c>
    </row>
    <row r="186" spans="5:15" x14ac:dyDescent="0.2">
      <c r="E186" s="138" t="s">
        <v>402</v>
      </c>
      <c r="F186" s="139" t="s">
        <v>757</v>
      </c>
      <c r="G186" s="140">
        <v>541312</v>
      </c>
      <c r="H186" s="138" t="s">
        <v>402</v>
      </c>
      <c r="I186" s="159" t="s">
        <v>757</v>
      </c>
      <c r="J186" s="129">
        <v>4</v>
      </c>
      <c r="K186" s="129">
        <v>2</v>
      </c>
      <c r="L186" s="143">
        <f t="shared" si="2"/>
        <v>8</v>
      </c>
      <c r="M186" s="94" t="s">
        <v>1306</v>
      </c>
      <c r="N186" s="89" t="e">
        <f>VLOOKUP(#REF!,#REF!,2,FALSE)</f>
        <v>#REF!</v>
      </c>
      <c r="O186" s="94" t="s">
        <v>190</v>
      </c>
    </row>
    <row r="187" spans="5:15" ht="25.5" x14ac:dyDescent="0.2">
      <c r="E187" s="169" t="s">
        <v>403</v>
      </c>
      <c r="F187" s="139" t="s">
        <v>758</v>
      </c>
      <c r="G187" s="140">
        <v>541313</v>
      </c>
      <c r="H187" s="141" t="s">
        <v>1048</v>
      </c>
      <c r="I187" s="159" t="s">
        <v>1210</v>
      </c>
      <c r="J187" s="129">
        <v>3</v>
      </c>
      <c r="K187" s="129">
        <v>4</v>
      </c>
      <c r="L187" s="143">
        <f t="shared" si="2"/>
        <v>12</v>
      </c>
      <c r="M187" s="94" t="s">
        <v>1306</v>
      </c>
      <c r="N187" s="89" t="e">
        <f>VLOOKUP(#REF!,#REF!,2,FALSE)</f>
        <v>#REF!</v>
      </c>
      <c r="O187" s="94" t="s">
        <v>190</v>
      </c>
    </row>
    <row r="188" spans="5:15" ht="25.5" x14ac:dyDescent="0.2">
      <c r="E188" s="138" t="s">
        <v>404</v>
      </c>
      <c r="F188" s="139" t="s">
        <v>759</v>
      </c>
      <c r="G188" s="140">
        <v>541314</v>
      </c>
      <c r="H188" s="138" t="s">
        <v>1049</v>
      </c>
      <c r="I188" s="159" t="s">
        <v>1211</v>
      </c>
      <c r="J188" s="129">
        <v>3</v>
      </c>
      <c r="K188" s="129">
        <v>4</v>
      </c>
      <c r="L188" s="143">
        <f t="shared" si="2"/>
        <v>12</v>
      </c>
      <c r="M188" s="94" t="s">
        <v>1306</v>
      </c>
      <c r="N188" s="89" t="e">
        <f>VLOOKUP(#REF!,#REF!,2,FALSE)</f>
        <v>#REF!</v>
      </c>
      <c r="O188" s="94" t="s">
        <v>190</v>
      </c>
    </row>
    <row r="189" spans="5:15" x14ac:dyDescent="0.2">
      <c r="E189" s="138" t="s">
        <v>405</v>
      </c>
      <c r="F189" s="139" t="s">
        <v>760</v>
      </c>
      <c r="G189" s="140">
        <v>541316</v>
      </c>
      <c r="H189" s="141" t="s">
        <v>1050</v>
      </c>
      <c r="I189" s="142" t="s">
        <v>760</v>
      </c>
      <c r="J189" s="129">
        <v>3</v>
      </c>
      <c r="K189" s="129">
        <v>2</v>
      </c>
      <c r="L189" s="143">
        <f t="shared" si="2"/>
        <v>6</v>
      </c>
      <c r="M189" s="94" t="s">
        <v>1306</v>
      </c>
      <c r="N189" s="89" t="e">
        <f>VLOOKUP(#REF!,#REF!,2,FALSE)</f>
        <v>#REF!</v>
      </c>
      <c r="O189" s="94" t="s">
        <v>190</v>
      </c>
    </row>
    <row r="190" spans="5:15" x14ac:dyDescent="0.2">
      <c r="E190" s="138" t="s">
        <v>406</v>
      </c>
      <c r="F190" s="139" t="s">
        <v>761</v>
      </c>
      <c r="G190" s="140">
        <v>541317</v>
      </c>
      <c r="H190" s="138" t="s">
        <v>406</v>
      </c>
      <c r="I190" s="142" t="s">
        <v>761</v>
      </c>
      <c r="J190" s="129">
        <v>3</v>
      </c>
      <c r="K190" s="129">
        <v>4</v>
      </c>
      <c r="L190" s="143">
        <f t="shared" si="2"/>
        <v>12</v>
      </c>
      <c r="M190" s="94" t="s">
        <v>1306</v>
      </c>
      <c r="N190" s="89" t="e">
        <f>VLOOKUP(#REF!,#REF!,2,FALSE)</f>
        <v>#REF!</v>
      </c>
      <c r="O190" s="94" t="s">
        <v>190</v>
      </c>
    </row>
    <row r="191" spans="5:15" x14ac:dyDescent="0.2">
      <c r="E191" s="138" t="s">
        <v>407</v>
      </c>
      <c r="F191" s="139" t="s">
        <v>762</v>
      </c>
      <c r="G191" s="140">
        <v>541318</v>
      </c>
      <c r="H191" s="138" t="s">
        <v>407</v>
      </c>
      <c r="I191" s="159" t="s">
        <v>762</v>
      </c>
      <c r="J191" s="129">
        <v>2</v>
      </c>
      <c r="K191" s="129">
        <v>2</v>
      </c>
      <c r="L191" s="143">
        <f t="shared" si="2"/>
        <v>4</v>
      </c>
      <c r="M191" s="95" t="s">
        <v>1307</v>
      </c>
      <c r="N191" s="89" t="e">
        <f>VLOOKUP(#REF!,#REF!,2,FALSE)</f>
        <v>#REF!</v>
      </c>
      <c r="O191" s="95" t="s">
        <v>191</v>
      </c>
    </row>
    <row r="192" spans="5:15" x14ac:dyDescent="0.2">
      <c r="E192" s="136" t="s">
        <v>408</v>
      </c>
      <c r="F192" s="150" t="s">
        <v>763</v>
      </c>
      <c r="G192" s="133">
        <v>541400</v>
      </c>
      <c r="H192" s="170" t="s">
        <v>1051</v>
      </c>
      <c r="I192" s="135" t="s">
        <v>1212</v>
      </c>
      <c r="J192" s="129">
        <v>3</v>
      </c>
      <c r="K192" s="129">
        <v>4</v>
      </c>
      <c r="L192" s="143">
        <f t="shared" si="2"/>
        <v>12</v>
      </c>
      <c r="M192" s="94" t="s">
        <v>1306</v>
      </c>
      <c r="O192" s="94" t="s">
        <v>190</v>
      </c>
    </row>
    <row r="193" spans="5:15" x14ac:dyDescent="0.2">
      <c r="E193" s="136" t="s">
        <v>409</v>
      </c>
      <c r="F193" s="132" t="s">
        <v>764</v>
      </c>
      <c r="G193" s="133">
        <v>541500</v>
      </c>
      <c r="H193" s="170" t="s">
        <v>1052</v>
      </c>
      <c r="I193" s="171" t="s">
        <v>764</v>
      </c>
      <c r="J193" s="129">
        <v>3</v>
      </c>
      <c r="K193" s="129">
        <v>4</v>
      </c>
      <c r="L193" s="143">
        <f t="shared" si="2"/>
        <v>12</v>
      </c>
      <c r="M193" s="94" t="s">
        <v>1306</v>
      </c>
      <c r="O193" s="94" t="s">
        <v>190</v>
      </c>
    </row>
    <row r="194" spans="5:15" ht="25.5" x14ac:dyDescent="0.2">
      <c r="E194" s="136" t="s">
        <v>410</v>
      </c>
      <c r="F194" s="150" t="s">
        <v>765</v>
      </c>
      <c r="G194" s="133">
        <v>541600</v>
      </c>
      <c r="H194" s="145" t="s">
        <v>1053</v>
      </c>
      <c r="I194" s="171" t="s">
        <v>1213</v>
      </c>
      <c r="J194" s="129">
        <v>3</v>
      </c>
      <c r="K194" s="129">
        <v>2</v>
      </c>
      <c r="L194" s="143">
        <f t="shared" si="2"/>
        <v>6</v>
      </c>
      <c r="M194" s="94" t="s">
        <v>1306</v>
      </c>
      <c r="O194" s="94" t="s">
        <v>190</v>
      </c>
    </row>
    <row r="195" spans="5:15" ht="25.5" x14ac:dyDescent="0.2">
      <c r="E195" s="136" t="s">
        <v>411</v>
      </c>
      <c r="F195" s="150" t="s">
        <v>766</v>
      </c>
      <c r="G195" s="133">
        <v>541700</v>
      </c>
      <c r="H195" s="145" t="s">
        <v>1054</v>
      </c>
      <c r="I195" s="135" t="s">
        <v>1214</v>
      </c>
      <c r="J195" s="129">
        <v>3</v>
      </c>
      <c r="K195" s="129">
        <v>2</v>
      </c>
      <c r="L195" s="143">
        <f t="shared" si="2"/>
        <v>6</v>
      </c>
      <c r="M195" s="94" t="s">
        <v>1306</v>
      </c>
      <c r="N195" s="89" t="e">
        <f>VLOOKUP(#REF!,#REF!,2,FALSE)</f>
        <v>#REF!</v>
      </c>
      <c r="O195" s="94" t="s">
        <v>190</v>
      </c>
    </row>
    <row r="196" spans="5:15" x14ac:dyDescent="0.2">
      <c r="E196" s="124" t="s">
        <v>412</v>
      </c>
      <c r="F196" s="125" t="s">
        <v>767</v>
      </c>
      <c r="G196" s="126">
        <v>550000</v>
      </c>
      <c r="H196" s="127" t="s">
        <v>1055</v>
      </c>
      <c r="I196" s="168" t="s">
        <v>1215</v>
      </c>
      <c r="J196" s="129"/>
      <c r="K196" s="129"/>
      <c r="L196" s="156"/>
      <c r="M196" s="158"/>
      <c r="N196" s="89" t="e">
        <f>VLOOKUP(#REF!,#REF!,2,FALSE)</f>
        <v>#REF!</v>
      </c>
      <c r="O196" s="158"/>
    </row>
    <row r="197" spans="5:15" x14ac:dyDescent="0.2">
      <c r="E197" s="136" t="s">
        <v>413</v>
      </c>
      <c r="F197" s="132" t="s">
        <v>768</v>
      </c>
      <c r="G197" s="133">
        <v>551000</v>
      </c>
      <c r="H197" s="145" t="s">
        <v>1056</v>
      </c>
      <c r="I197" s="135" t="s">
        <v>768</v>
      </c>
      <c r="J197" s="131"/>
      <c r="K197" s="131"/>
      <c r="L197" s="146"/>
      <c r="M197" s="158"/>
      <c r="N197" s="89" t="e">
        <f>VLOOKUP(#REF!,#REF!,2,FALSE)</f>
        <v>#REF!</v>
      </c>
      <c r="O197" s="158"/>
    </row>
    <row r="198" spans="5:15" x14ac:dyDescent="0.2">
      <c r="E198" s="138" t="s">
        <v>414</v>
      </c>
      <c r="F198" s="139" t="s">
        <v>769</v>
      </c>
      <c r="G198" s="140">
        <v>551010</v>
      </c>
      <c r="H198" s="141" t="s">
        <v>1057</v>
      </c>
      <c r="I198" s="142" t="s">
        <v>1216</v>
      </c>
      <c r="J198" s="129">
        <v>3</v>
      </c>
      <c r="K198" s="129">
        <v>4</v>
      </c>
      <c r="L198" s="143">
        <f t="shared" si="2"/>
        <v>12</v>
      </c>
      <c r="M198" s="94" t="s">
        <v>1306</v>
      </c>
      <c r="N198" s="89" t="e">
        <f>VLOOKUP(#REF!,#REF!,2,FALSE)</f>
        <v>#REF!</v>
      </c>
      <c r="O198" s="94" t="s">
        <v>190</v>
      </c>
    </row>
    <row r="199" spans="5:15" ht="25.5" x14ac:dyDescent="0.2">
      <c r="E199" s="138" t="s">
        <v>415</v>
      </c>
      <c r="F199" s="139" t="s">
        <v>770</v>
      </c>
      <c r="G199" s="140">
        <v>551018</v>
      </c>
      <c r="H199" s="138" t="s">
        <v>1058</v>
      </c>
      <c r="I199" s="142" t="s">
        <v>770</v>
      </c>
      <c r="J199" s="129">
        <v>4</v>
      </c>
      <c r="K199" s="129">
        <v>4</v>
      </c>
      <c r="L199" s="143">
        <f t="shared" si="2"/>
        <v>16</v>
      </c>
      <c r="M199" s="96" t="s">
        <v>1308</v>
      </c>
      <c r="N199" s="89" t="e">
        <f>VLOOKUP(#REF!,#REF!,2,FALSE)</f>
        <v>#REF!</v>
      </c>
      <c r="O199" s="96" t="s">
        <v>192</v>
      </c>
    </row>
    <row r="200" spans="5:15" ht="25.5" x14ac:dyDescent="0.2">
      <c r="E200" s="138" t="s">
        <v>416</v>
      </c>
      <c r="F200" s="139" t="s">
        <v>771</v>
      </c>
      <c r="G200" s="140">
        <v>551019</v>
      </c>
      <c r="H200" s="138" t="s">
        <v>1059</v>
      </c>
      <c r="I200" s="142" t="s">
        <v>771</v>
      </c>
      <c r="J200" s="129">
        <v>4</v>
      </c>
      <c r="K200" s="129">
        <v>4</v>
      </c>
      <c r="L200" s="143">
        <f t="shared" si="2"/>
        <v>16</v>
      </c>
      <c r="M200" s="96" t="s">
        <v>1308</v>
      </c>
      <c r="N200" s="89" t="e">
        <f>VLOOKUP(#REF!,#REF!,2,FALSE)</f>
        <v>#REF!</v>
      </c>
      <c r="O200" s="96" t="s">
        <v>192</v>
      </c>
    </row>
    <row r="201" spans="5:15" x14ac:dyDescent="0.2">
      <c r="E201" s="138" t="s">
        <v>417</v>
      </c>
      <c r="F201" s="139" t="s">
        <v>772</v>
      </c>
      <c r="G201" s="140">
        <v>551020</v>
      </c>
      <c r="H201" s="138" t="s">
        <v>1060</v>
      </c>
      <c r="I201" s="142" t="s">
        <v>772</v>
      </c>
      <c r="J201" s="129">
        <v>4</v>
      </c>
      <c r="K201" s="129">
        <v>4</v>
      </c>
      <c r="L201" s="143">
        <f t="shared" si="2"/>
        <v>16</v>
      </c>
      <c r="M201" s="96" t="s">
        <v>1308</v>
      </c>
      <c r="N201" s="89" t="e">
        <f>VLOOKUP(#REF!,#REF!,2,FALSE)</f>
        <v>#REF!</v>
      </c>
      <c r="O201" s="96" t="s">
        <v>192</v>
      </c>
    </row>
    <row r="202" spans="5:15" ht="25.5" x14ac:dyDescent="0.2">
      <c r="E202" s="172" t="s">
        <v>418</v>
      </c>
      <c r="F202" s="139" t="s">
        <v>773</v>
      </c>
      <c r="G202" s="140">
        <v>551013</v>
      </c>
      <c r="H202" s="141" t="s">
        <v>1061</v>
      </c>
      <c r="I202" s="142" t="s">
        <v>1217</v>
      </c>
      <c r="J202" s="129">
        <v>4</v>
      </c>
      <c r="K202" s="129">
        <v>4</v>
      </c>
      <c r="L202" s="143">
        <f t="shared" si="2"/>
        <v>16</v>
      </c>
      <c r="M202" s="96" t="s">
        <v>1308</v>
      </c>
      <c r="N202" s="89" t="e">
        <f>VLOOKUP(#REF!,#REF!,2,FALSE)</f>
        <v>#REF!</v>
      </c>
      <c r="O202" s="96" t="s">
        <v>192</v>
      </c>
    </row>
    <row r="203" spans="5:15" x14ac:dyDescent="0.2">
      <c r="E203" s="138" t="s">
        <v>419</v>
      </c>
      <c r="F203" s="139" t="s">
        <v>774</v>
      </c>
      <c r="G203" s="140">
        <v>551016</v>
      </c>
      <c r="H203" s="141" t="s">
        <v>419</v>
      </c>
      <c r="I203" s="159" t="s">
        <v>774</v>
      </c>
      <c r="J203" s="129">
        <v>4</v>
      </c>
      <c r="K203" s="129">
        <v>4</v>
      </c>
      <c r="L203" s="143">
        <f t="shared" si="2"/>
        <v>16</v>
      </c>
      <c r="M203" s="96" t="s">
        <v>1308</v>
      </c>
      <c r="N203" s="89" t="e">
        <f>VLOOKUP(#REF!,#REF!,2,FALSE)</f>
        <v>#REF!</v>
      </c>
      <c r="O203" s="96" t="s">
        <v>192</v>
      </c>
    </row>
    <row r="204" spans="5:15" x14ac:dyDescent="0.2">
      <c r="E204" s="136" t="s">
        <v>420</v>
      </c>
      <c r="F204" s="132" t="s">
        <v>775</v>
      </c>
      <c r="G204" s="133">
        <v>551100</v>
      </c>
      <c r="H204" s="145" t="s">
        <v>420</v>
      </c>
      <c r="I204" s="135" t="s">
        <v>775</v>
      </c>
      <c r="J204" s="131"/>
      <c r="K204" s="131"/>
      <c r="L204" s="146"/>
      <c r="M204" s="158"/>
      <c r="N204" s="89" t="e">
        <f>VLOOKUP(#REF!,#REF!,2,FALSE)</f>
        <v>#REF!</v>
      </c>
      <c r="O204" s="158"/>
    </row>
    <row r="205" spans="5:15" x14ac:dyDescent="0.2">
      <c r="E205" s="138" t="s">
        <v>421</v>
      </c>
      <c r="F205" s="139" t="s">
        <v>776</v>
      </c>
      <c r="G205" s="140">
        <v>551110</v>
      </c>
      <c r="H205" s="141" t="s">
        <v>1062</v>
      </c>
      <c r="I205" s="142" t="s">
        <v>1218</v>
      </c>
      <c r="J205" s="129">
        <v>3</v>
      </c>
      <c r="K205" s="129">
        <v>4</v>
      </c>
      <c r="L205" s="143">
        <f t="shared" ref="L205:L268" si="3">J205*K205</f>
        <v>12</v>
      </c>
      <c r="M205" s="94" t="s">
        <v>1306</v>
      </c>
      <c r="N205" s="89" t="e">
        <f>VLOOKUP(#REF!,#REF!,2,FALSE)</f>
        <v>#REF!</v>
      </c>
      <c r="O205" s="94" t="s">
        <v>190</v>
      </c>
    </row>
    <row r="206" spans="5:15" ht="25.5" x14ac:dyDescent="0.2">
      <c r="E206" s="138" t="s">
        <v>422</v>
      </c>
      <c r="F206" s="139" t="s">
        <v>777</v>
      </c>
      <c r="G206" s="140">
        <v>551111</v>
      </c>
      <c r="H206" s="141" t="s">
        <v>1063</v>
      </c>
      <c r="I206" s="142" t="s">
        <v>1219</v>
      </c>
      <c r="J206" s="129">
        <v>3</v>
      </c>
      <c r="K206" s="129">
        <v>4</v>
      </c>
      <c r="L206" s="143">
        <f t="shared" si="3"/>
        <v>12</v>
      </c>
      <c r="M206" s="94" t="s">
        <v>1306</v>
      </c>
      <c r="N206" s="89" t="e">
        <f>VLOOKUP(#REF!,#REF!,2,FALSE)</f>
        <v>#REF!</v>
      </c>
      <c r="O206" s="94" t="s">
        <v>190</v>
      </c>
    </row>
    <row r="207" spans="5:15" x14ac:dyDescent="0.2">
      <c r="E207" s="136" t="s">
        <v>423</v>
      </c>
      <c r="F207" s="132" t="s">
        <v>778</v>
      </c>
      <c r="G207" s="133">
        <v>551200</v>
      </c>
      <c r="H207" s="145" t="s">
        <v>423</v>
      </c>
      <c r="I207" s="135" t="s">
        <v>778</v>
      </c>
      <c r="J207" s="131"/>
      <c r="K207" s="131"/>
      <c r="L207" s="146"/>
      <c r="M207" s="158"/>
      <c r="N207" s="89" t="e">
        <f>VLOOKUP(#REF!,#REF!,2,FALSE)</f>
        <v>#REF!</v>
      </c>
      <c r="O207" s="158"/>
    </row>
    <row r="208" spans="5:15" x14ac:dyDescent="0.2">
      <c r="E208" s="138" t="s">
        <v>424</v>
      </c>
      <c r="F208" s="139" t="s">
        <v>779</v>
      </c>
      <c r="G208" s="140">
        <v>551210</v>
      </c>
      <c r="H208" s="141" t="s">
        <v>424</v>
      </c>
      <c r="I208" s="159" t="s">
        <v>779</v>
      </c>
      <c r="J208" s="129">
        <v>4</v>
      </c>
      <c r="K208" s="129">
        <v>4</v>
      </c>
      <c r="L208" s="143">
        <f t="shared" si="3"/>
        <v>16</v>
      </c>
      <c r="M208" s="96" t="s">
        <v>1308</v>
      </c>
      <c r="N208" s="89" t="e">
        <f>VLOOKUP(#REF!,#REF!,2,FALSE)</f>
        <v>#REF!</v>
      </c>
      <c r="O208" s="96" t="s">
        <v>192</v>
      </c>
    </row>
    <row r="209" spans="5:15" ht="25.5" x14ac:dyDescent="0.2">
      <c r="E209" s="138" t="s">
        <v>425</v>
      </c>
      <c r="F209" s="139" t="s">
        <v>780</v>
      </c>
      <c r="G209" s="140">
        <v>551211</v>
      </c>
      <c r="H209" s="141" t="s">
        <v>1064</v>
      </c>
      <c r="I209" s="142" t="s">
        <v>1220</v>
      </c>
      <c r="J209" s="129">
        <v>4</v>
      </c>
      <c r="K209" s="129">
        <v>4</v>
      </c>
      <c r="L209" s="143">
        <f t="shared" si="3"/>
        <v>16</v>
      </c>
      <c r="M209" s="96" t="s">
        <v>1308</v>
      </c>
      <c r="N209" s="89" t="e">
        <f>VLOOKUP(#REF!,#REF!,2,FALSE)</f>
        <v>#REF!</v>
      </c>
      <c r="O209" s="96" t="s">
        <v>192</v>
      </c>
    </row>
    <row r="210" spans="5:15" x14ac:dyDescent="0.2">
      <c r="E210" s="136" t="s">
        <v>426</v>
      </c>
      <c r="F210" s="132" t="s">
        <v>781</v>
      </c>
      <c r="G210" s="133">
        <v>551300</v>
      </c>
      <c r="H210" s="145" t="s">
        <v>1065</v>
      </c>
      <c r="I210" s="171" t="s">
        <v>1221</v>
      </c>
      <c r="J210" s="129">
        <v>4</v>
      </c>
      <c r="K210" s="129">
        <v>4</v>
      </c>
      <c r="L210" s="143">
        <f t="shared" si="3"/>
        <v>16</v>
      </c>
      <c r="M210" s="96" t="s">
        <v>1308</v>
      </c>
      <c r="N210" s="89" t="e">
        <f>VLOOKUP(#REF!,#REF!,2,FALSE)</f>
        <v>#REF!</v>
      </c>
      <c r="O210" s="96" t="s">
        <v>192</v>
      </c>
    </row>
    <row r="211" spans="5:15" x14ac:dyDescent="0.2">
      <c r="E211" s="136" t="s">
        <v>427</v>
      </c>
      <c r="F211" s="132" t="s">
        <v>782</v>
      </c>
      <c r="G211" s="133">
        <v>551310</v>
      </c>
      <c r="H211" s="136" t="s">
        <v>427</v>
      </c>
      <c r="I211" s="171" t="s">
        <v>782</v>
      </c>
      <c r="J211" s="129">
        <v>4</v>
      </c>
      <c r="K211" s="129">
        <v>4</v>
      </c>
      <c r="L211" s="143">
        <f t="shared" si="3"/>
        <v>16</v>
      </c>
      <c r="M211" s="96" t="s">
        <v>1308</v>
      </c>
      <c r="N211" s="89" t="e">
        <f>VLOOKUP(#REF!,#REF!,2,FALSE)</f>
        <v>#REF!</v>
      </c>
      <c r="O211" s="96" t="s">
        <v>192</v>
      </c>
    </row>
    <row r="212" spans="5:15" x14ac:dyDescent="0.2">
      <c r="E212" s="136" t="s">
        <v>428</v>
      </c>
      <c r="F212" s="132" t="s">
        <v>783</v>
      </c>
      <c r="G212" s="133">
        <v>551400</v>
      </c>
      <c r="H212" s="145" t="s">
        <v>428</v>
      </c>
      <c r="I212" s="163" t="s">
        <v>1222</v>
      </c>
      <c r="J212" s="129">
        <v>1</v>
      </c>
      <c r="K212" s="129">
        <v>1</v>
      </c>
      <c r="L212" s="143">
        <f t="shared" si="3"/>
        <v>1</v>
      </c>
      <c r="M212" s="95" t="s">
        <v>1307</v>
      </c>
      <c r="N212" s="89" t="e">
        <f>VLOOKUP(#REF!,#REF!,2,FALSE)</f>
        <v>#REF!</v>
      </c>
      <c r="O212" s="95" t="s">
        <v>191</v>
      </c>
    </row>
    <row r="213" spans="5:15" x14ac:dyDescent="0.2">
      <c r="E213" s="136" t="s">
        <v>429</v>
      </c>
      <c r="F213" s="132" t="s">
        <v>784</v>
      </c>
      <c r="G213" s="133">
        <v>551500</v>
      </c>
      <c r="H213" s="145" t="s">
        <v>1066</v>
      </c>
      <c r="I213" s="135" t="s">
        <v>784</v>
      </c>
      <c r="J213" s="131"/>
      <c r="K213" s="131"/>
      <c r="L213" s="146"/>
      <c r="M213" s="158"/>
      <c r="N213" s="89" t="e">
        <f>VLOOKUP(#REF!,#REF!,2,FALSE)</f>
        <v>#REF!</v>
      </c>
      <c r="O213" s="158"/>
    </row>
    <row r="214" spans="5:15" x14ac:dyDescent="0.2">
      <c r="E214" s="138" t="s">
        <v>430</v>
      </c>
      <c r="F214" s="139" t="s">
        <v>785</v>
      </c>
      <c r="G214" s="140">
        <v>551510</v>
      </c>
      <c r="H214" s="141" t="s">
        <v>430</v>
      </c>
      <c r="I214" s="159" t="s">
        <v>1223</v>
      </c>
      <c r="J214" s="129">
        <v>3</v>
      </c>
      <c r="K214" s="129">
        <v>3</v>
      </c>
      <c r="L214" s="143">
        <f t="shared" si="3"/>
        <v>9</v>
      </c>
      <c r="M214" s="94" t="s">
        <v>1306</v>
      </c>
      <c r="N214" s="89" t="e">
        <f>VLOOKUP(#REF!,#REF!,2,FALSE)</f>
        <v>#REF!</v>
      </c>
      <c r="O214" s="94" t="s">
        <v>190</v>
      </c>
    </row>
    <row r="215" spans="5:15" ht="26.25" customHeight="1" x14ac:dyDescent="0.2">
      <c r="E215" s="138" t="s">
        <v>431</v>
      </c>
      <c r="F215" s="139" t="s">
        <v>786</v>
      </c>
      <c r="G215" s="140">
        <v>551511</v>
      </c>
      <c r="H215" s="141" t="s">
        <v>431</v>
      </c>
      <c r="I215" s="159" t="s">
        <v>1224</v>
      </c>
      <c r="J215" s="129">
        <v>3</v>
      </c>
      <c r="K215" s="129">
        <v>3</v>
      </c>
      <c r="L215" s="143">
        <f t="shared" si="3"/>
        <v>9</v>
      </c>
      <c r="M215" s="94" t="s">
        <v>1306</v>
      </c>
      <c r="N215" s="89" t="e">
        <f>VLOOKUP(#REF!,#REF!,2,FALSE)</f>
        <v>#REF!</v>
      </c>
      <c r="O215" s="94" t="s">
        <v>190</v>
      </c>
    </row>
    <row r="216" spans="5:15" x14ac:dyDescent="0.2">
      <c r="E216" s="138" t="s">
        <v>432</v>
      </c>
      <c r="F216" s="139" t="s">
        <v>787</v>
      </c>
      <c r="G216" s="140">
        <v>551512</v>
      </c>
      <c r="H216" s="141" t="s">
        <v>432</v>
      </c>
      <c r="I216" s="159" t="s">
        <v>1225</v>
      </c>
      <c r="J216" s="129">
        <v>3</v>
      </c>
      <c r="K216" s="129">
        <v>3</v>
      </c>
      <c r="L216" s="143">
        <f t="shared" si="3"/>
        <v>9</v>
      </c>
      <c r="M216" s="94" t="s">
        <v>1306</v>
      </c>
      <c r="N216" s="89" t="e">
        <f>VLOOKUP(#REF!,#REF!,2,FALSE)</f>
        <v>#REF!</v>
      </c>
      <c r="O216" s="94" t="s">
        <v>190</v>
      </c>
    </row>
    <row r="217" spans="5:15" x14ac:dyDescent="0.2">
      <c r="E217" s="138" t="s">
        <v>433</v>
      </c>
      <c r="F217" s="139" t="s">
        <v>788</v>
      </c>
      <c r="G217" s="140">
        <v>551513</v>
      </c>
      <c r="H217" s="141" t="s">
        <v>433</v>
      </c>
      <c r="I217" s="159" t="s">
        <v>788</v>
      </c>
      <c r="J217" s="129">
        <v>3</v>
      </c>
      <c r="K217" s="129">
        <v>3</v>
      </c>
      <c r="L217" s="143">
        <f t="shared" si="3"/>
        <v>9</v>
      </c>
      <c r="M217" s="94" t="s">
        <v>1306</v>
      </c>
      <c r="N217" s="89" t="e">
        <f>VLOOKUP(#REF!,#REF!,2,FALSE)</f>
        <v>#REF!</v>
      </c>
      <c r="O217" s="94" t="s">
        <v>190</v>
      </c>
    </row>
    <row r="218" spans="5:15" x14ac:dyDescent="0.2">
      <c r="E218" s="138" t="s">
        <v>434</v>
      </c>
      <c r="F218" s="139" t="s">
        <v>789</v>
      </c>
      <c r="G218" s="140">
        <v>551514</v>
      </c>
      <c r="H218" s="141" t="s">
        <v>434</v>
      </c>
      <c r="I218" s="159" t="s">
        <v>1226</v>
      </c>
      <c r="J218" s="129">
        <v>3</v>
      </c>
      <c r="K218" s="129">
        <v>3</v>
      </c>
      <c r="L218" s="143">
        <f t="shared" si="3"/>
        <v>9</v>
      </c>
      <c r="M218" s="94" t="s">
        <v>1306</v>
      </c>
      <c r="N218" s="89" t="e">
        <f>VLOOKUP(#REF!,#REF!,2,FALSE)</f>
        <v>#REF!</v>
      </c>
      <c r="O218" s="94" t="s">
        <v>190</v>
      </c>
    </row>
    <row r="219" spans="5:15" x14ac:dyDescent="0.2">
      <c r="E219" s="138" t="s">
        <v>435</v>
      </c>
      <c r="F219" s="139" t="s">
        <v>790</v>
      </c>
      <c r="G219" s="140">
        <v>551515</v>
      </c>
      <c r="H219" s="141" t="s">
        <v>435</v>
      </c>
      <c r="I219" s="159" t="s">
        <v>1227</v>
      </c>
      <c r="J219" s="129">
        <v>3</v>
      </c>
      <c r="K219" s="129">
        <v>3</v>
      </c>
      <c r="L219" s="143">
        <f t="shared" si="3"/>
        <v>9</v>
      </c>
      <c r="M219" s="94" t="s">
        <v>1306</v>
      </c>
      <c r="N219" s="89" t="e">
        <f>VLOOKUP(#REF!,#REF!,2,FALSE)</f>
        <v>#REF!</v>
      </c>
      <c r="O219" s="94" t="s">
        <v>190</v>
      </c>
    </row>
    <row r="220" spans="5:15" x14ac:dyDescent="0.2">
      <c r="E220" s="138" t="s">
        <v>436</v>
      </c>
      <c r="F220" s="139" t="s">
        <v>791</v>
      </c>
      <c r="G220" s="140">
        <v>551516</v>
      </c>
      <c r="H220" s="141" t="s">
        <v>1067</v>
      </c>
      <c r="I220" s="142" t="s">
        <v>791</v>
      </c>
      <c r="J220" s="129">
        <v>3</v>
      </c>
      <c r="K220" s="129">
        <v>3</v>
      </c>
      <c r="L220" s="143">
        <f t="shared" si="3"/>
        <v>9</v>
      </c>
      <c r="M220" s="94" t="s">
        <v>1306</v>
      </c>
      <c r="N220" s="89" t="e">
        <f>VLOOKUP(#REF!,#REF!,2,FALSE)</f>
        <v>#REF!</v>
      </c>
      <c r="O220" s="94" t="s">
        <v>190</v>
      </c>
    </row>
    <row r="221" spans="5:15" x14ac:dyDescent="0.2">
      <c r="E221" s="138" t="s">
        <v>437</v>
      </c>
      <c r="F221" s="139" t="s">
        <v>792</v>
      </c>
      <c r="G221" s="140">
        <v>551513</v>
      </c>
      <c r="H221" s="141" t="s">
        <v>433</v>
      </c>
      <c r="I221" s="159" t="s">
        <v>788</v>
      </c>
      <c r="J221" s="129">
        <v>3</v>
      </c>
      <c r="K221" s="129">
        <v>3</v>
      </c>
      <c r="L221" s="143">
        <f t="shared" si="3"/>
        <v>9</v>
      </c>
      <c r="M221" s="94" t="s">
        <v>1306</v>
      </c>
      <c r="N221" s="89" t="e">
        <f>VLOOKUP(#REF!,#REF!,2,FALSE)</f>
        <v>#REF!</v>
      </c>
      <c r="O221" s="94" t="s">
        <v>190</v>
      </c>
    </row>
    <row r="222" spans="5:15" x14ac:dyDescent="0.2">
      <c r="E222" s="138" t="s">
        <v>438</v>
      </c>
      <c r="F222" s="139" t="s">
        <v>793</v>
      </c>
      <c r="G222" s="140">
        <v>551514</v>
      </c>
      <c r="H222" s="141" t="s">
        <v>434</v>
      </c>
      <c r="I222" s="159" t="s">
        <v>1226</v>
      </c>
      <c r="J222" s="129">
        <v>3</v>
      </c>
      <c r="K222" s="129">
        <v>3</v>
      </c>
      <c r="L222" s="143">
        <f t="shared" si="3"/>
        <v>9</v>
      </c>
      <c r="M222" s="94" t="s">
        <v>1306</v>
      </c>
      <c r="N222" s="89" t="e">
        <f>VLOOKUP(#REF!,#REF!,2,FALSE)</f>
        <v>#REF!</v>
      </c>
      <c r="O222" s="94" t="s">
        <v>190</v>
      </c>
    </row>
    <row r="223" spans="5:15" x14ac:dyDescent="0.2">
      <c r="E223" s="136" t="s">
        <v>439</v>
      </c>
      <c r="F223" s="132" t="s">
        <v>794</v>
      </c>
      <c r="G223" s="133">
        <v>551600</v>
      </c>
      <c r="H223" s="145" t="s">
        <v>439</v>
      </c>
      <c r="I223" s="163" t="s">
        <v>1228</v>
      </c>
      <c r="J223" s="129">
        <v>1</v>
      </c>
      <c r="K223" s="129">
        <v>1</v>
      </c>
      <c r="L223" s="143">
        <f t="shared" si="3"/>
        <v>1</v>
      </c>
      <c r="M223" s="95" t="s">
        <v>1307</v>
      </c>
      <c r="N223" s="89" t="e">
        <f>VLOOKUP(#REF!,#REF!,2,FALSE)</f>
        <v>#REF!</v>
      </c>
      <c r="O223" s="95" t="s">
        <v>191</v>
      </c>
    </row>
    <row r="224" spans="5:15" x14ac:dyDescent="0.2">
      <c r="E224" s="136" t="s">
        <v>440</v>
      </c>
      <c r="F224" s="132" t="s">
        <v>795</v>
      </c>
      <c r="G224" s="133">
        <v>551700</v>
      </c>
      <c r="H224" s="145" t="s">
        <v>440</v>
      </c>
      <c r="I224" s="163" t="s">
        <v>1229</v>
      </c>
      <c r="J224" s="129">
        <v>3</v>
      </c>
      <c r="K224" s="129">
        <v>3</v>
      </c>
      <c r="L224" s="143">
        <f t="shared" si="3"/>
        <v>9</v>
      </c>
      <c r="M224" s="94" t="s">
        <v>1306</v>
      </c>
      <c r="N224" s="89" t="e">
        <f>VLOOKUP(#REF!,#REF!,2,FALSE)</f>
        <v>#REF!</v>
      </c>
      <c r="O224" s="94" t="s">
        <v>190</v>
      </c>
    </row>
    <row r="225" spans="5:15" x14ac:dyDescent="0.2">
      <c r="E225" s="136" t="s">
        <v>441</v>
      </c>
      <c r="F225" s="132" t="s">
        <v>796</v>
      </c>
      <c r="G225" s="133">
        <v>551800</v>
      </c>
      <c r="H225" s="145" t="s">
        <v>441</v>
      </c>
      <c r="I225" s="163" t="s">
        <v>1230</v>
      </c>
      <c r="J225" s="129">
        <v>3</v>
      </c>
      <c r="K225" s="129">
        <v>2</v>
      </c>
      <c r="L225" s="143">
        <f t="shared" si="3"/>
        <v>6</v>
      </c>
      <c r="M225" s="94" t="s">
        <v>1306</v>
      </c>
      <c r="N225" s="89" t="e">
        <f>VLOOKUP(#REF!,#REF!,2,FALSE)</f>
        <v>#REF!</v>
      </c>
      <c r="O225" s="94" t="s">
        <v>190</v>
      </c>
    </row>
    <row r="226" spans="5:15" ht="25.5" x14ac:dyDescent="0.2">
      <c r="E226" s="136" t="s">
        <v>442</v>
      </c>
      <c r="F226" s="150" t="s">
        <v>797</v>
      </c>
      <c r="G226" s="133">
        <v>551900</v>
      </c>
      <c r="H226" s="145" t="s">
        <v>1068</v>
      </c>
      <c r="I226" s="163" t="s">
        <v>1231</v>
      </c>
      <c r="J226" s="129">
        <v>1</v>
      </c>
      <c r="K226" s="129">
        <v>1</v>
      </c>
      <c r="L226" s="143">
        <f t="shared" si="3"/>
        <v>1</v>
      </c>
      <c r="M226" s="95" t="s">
        <v>1307</v>
      </c>
      <c r="N226" s="89" t="e">
        <f>VLOOKUP(#REF!,#REF!,2,FALSE)</f>
        <v>#REF!</v>
      </c>
      <c r="O226" s="95" t="s">
        <v>191</v>
      </c>
    </row>
    <row r="227" spans="5:15" x14ac:dyDescent="0.2">
      <c r="E227" s="136" t="s">
        <v>443</v>
      </c>
      <c r="F227" s="132" t="s">
        <v>798</v>
      </c>
      <c r="G227" s="133">
        <v>552000</v>
      </c>
      <c r="H227" s="145" t="s">
        <v>1069</v>
      </c>
      <c r="I227" s="163" t="s">
        <v>1232</v>
      </c>
      <c r="J227" s="129">
        <v>1</v>
      </c>
      <c r="K227" s="129">
        <v>1</v>
      </c>
      <c r="L227" s="143">
        <f t="shared" si="3"/>
        <v>1</v>
      </c>
      <c r="M227" s="95" t="s">
        <v>1307</v>
      </c>
      <c r="N227" s="89" t="e">
        <f>VLOOKUP(#REF!,#REF!,2,FALSE)</f>
        <v>#REF!</v>
      </c>
      <c r="O227" s="95" t="s">
        <v>191</v>
      </c>
    </row>
    <row r="228" spans="5:15" x14ac:dyDescent="0.2">
      <c r="E228" s="136" t="s">
        <v>444</v>
      </c>
      <c r="F228" s="132" t="s">
        <v>799</v>
      </c>
      <c r="G228" s="133">
        <v>551700</v>
      </c>
      <c r="H228" s="145" t="s">
        <v>440</v>
      </c>
      <c r="I228" s="163" t="s">
        <v>1229</v>
      </c>
      <c r="J228" s="129">
        <v>2</v>
      </c>
      <c r="K228" s="129">
        <v>2</v>
      </c>
      <c r="L228" s="143">
        <f t="shared" si="3"/>
        <v>4</v>
      </c>
      <c r="M228" s="95" t="s">
        <v>1307</v>
      </c>
      <c r="N228" s="89" t="e">
        <f>VLOOKUP(#REF!,#REF!,2,FALSE)</f>
        <v>#REF!</v>
      </c>
      <c r="O228" s="95" t="s">
        <v>191</v>
      </c>
    </row>
    <row r="229" spans="5:15" ht="25.5" x14ac:dyDescent="0.2">
      <c r="E229" s="136" t="s">
        <v>445</v>
      </c>
      <c r="F229" s="150" t="s">
        <v>800</v>
      </c>
      <c r="G229" s="133">
        <v>551800</v>
      </c>
      <c r="H229" s="145" t="s">
        <v>441</v>
      </c>
      <c r="I229" s="163" t="s">
        <v>1230</v>
      </c>
      <c r="J229" s="129">
        <v>3</v>
      </c>
      <c r="K229" s="129">
        <v>2</v>
      </c>
      <c r="L229" s="143">
        <f t="shared" si="3"/>
        <v>6</v>
      </c>
      <c r="M229" s="94" t="s">
        <v>1306</v>
      </c>
      <c r="N229" s="89" t="e">
        <f>VLOOKUP(#REF!,#REF!,2,FALSE)</f>
        <v>#REF!</v>
      </c>
      <c r="O229" s="94" t="s">
        <v>190</v>
      </c>
    </row>
    <row r="230" spans="5:15" ht="25.5" x14ac:dyDescent="0.2">
      <c r="E230" s="136" t="s">
        <v>446</v>
      </c>
      <c r="F230" s="150" t="s">
        <v>801</v>
      </c>
      <c r="G230" s="133">
        <v>551900</v>
      </c>
      <c r="H230" s="145" t="s">
        <v>1068</v>
      </c>
      <c r="I230" s="163" t="s">
        <v>1233</v>
      </c>
      <c r="J230" s="129">
        <v>1</v>
      </c>
      <c r="K230" s="129">
        <v>1</v>
      </c>
      <c r="L230" s="143">
        <f t="shared" si="3"/>
        <v>1</v>
      </c>
      <c r="M230" s="95" t="s">
        <v>1307</v>
      </c>
      <c r="N230" s="89" t="e">
        <f>VLOOKUP(#REF!,#REF!,2,FALSE)</f>
        <v>#REF!</v>
      </c>
      <c r="O230" s="95" t="s">
        <v>191</v>
      </c>
    </row>
    <row r="231" spans="5:15" x14ac:dyDescent="0.2">
      <c r="E231" s="136" t="s">
        <v>447</v>
      </c>
      <c r="F231" s="150" t="s">
        <v>802</v>
      </c>
      <c r="G231" s="133">
        <v>552000</v>
      </c>
      <c r="H231" s="145" t="s">
        <v>1069</v>
      </c>
      <c r="I231" s="163" t="s">
        <v>1234</v>
      </c>
      <c r="J231" s="129">
        <v>1</v>
      </c>
      <c r="K231" s="129">
        <v>1</v>
      </c>
      <c r="L231" s="143">
        <f t="shared" si="3"/>
        <v>1</v>
      </c>
      <c r="M231" s="95" t="s">
        <v>1307</v>
      </c>
      <c r="N231" s="89" t="e">
        <f>VLOOKUP(#REF!,#REF!,2,FALSE)</f>
        <v>#REF!</v>
      </c>
      <c r="O231" s="95" t="s">
        <v>191</v>
      </c>
    </row>
    <row r="232" spans="5:15" x14ac:dyDescent="0.2">
      <c r="E232" s="136" t="s">
        <v>448</v>
      </c>
      <c r="F232" s="132" t="s">
        <v>803</v>
      </c>
      <c r="G232" s="133">
        <v>552100</v>
      </c>
      <c r="H232" s="145" t="s">
        <v>449</v>
      </c>
      <c r="I232" s="163" t="s">
        <v>804</v>
      </c>
      <c r="J232" s="129">
        <v>4</v>
      </c>
      <c r="K232" s="129">
        <v>4</v>
      </c>
      <c r="L232" s="143">
        <f t="shared" si="3"/>
        <v>16</v>
      </c>
      <c r="M232" s="96" t="s">
        <v>1308</v>
      </c>
      <c r="N232" s="89" t="e">
        <f>VLOOKUP(#REF!,#REF!,2,FALSE)</f>
        <v>#REF!</v>
      </c>
      <c r="O232" s="96" t="s">
        <v>192</v>
      </c>
    </row>
    <row r="233" spans="5:15" x14ac:dyDescent="0.2">
      <c r="E233" s="136" t="s">
        <v>449</v>
      </c>
      <c r="F233" s="150" t="s">
        <v>804</v>
      </c>
      <c r="G233" s="133">
        <v>552100</v>
      </c>
      <c r="H233" s="145" t="s">
        <v>1070</v>
      </c>
      <c r="I233" s="173" t="s">
        <v>804</v>
      </c>
      <c r="J233" s="129">
        <v>4</v>
      </c>
      <c r="K233" s="129">
        <v>4</v>
      </c>
      <c r="L233" s="143">
        <f t="shared" si="3"/>
        <v>16</v>
      </c>
      <c r="M233" s="96" t="s">
        <v>1308</v>
      </c>
      <c r="N233" s="89" t="e">
        <f>VLOOKUP(#REF!,#REF!,2,FALSE)</f>
        <v>#REF!</v>
      </c>
      <c r="O233" s="96" t="s">
        <v>192</v>
      </c>
    </row>
    <row r="234" spans="5:15" x14ac:dyDescent="0.2">
      <c r="E234" s="124" t="s">
        <v>450</v>
      </c>
      <c r="F234" s="125" t="s">
        <v>805</v>
      </c>
      <c r="G234" s="126">
        <v>560000</v>
      </c>
      <c r="H234" s="127" t="s">
        <v>1071</v>
      </c>
      <c r="I234" s="128" t="s">
        <v>1235</v>
      </c>
      <c r="J234" s="151"/>
      <c r="K234" s="151"/>
      <c r="L234" s="156"/>
      <c r="M234" s="158"/>
      <c r="N234" s="89" t="e">
        <f>VLOOKUP(#REF!,#REF!,2,FALSE)</f>
        <v>#REF!</v>
      </c>
      <c r="O234" s="158"/>
    </row>
    <row r="235" spans="5:15" x14ac:dyDescent="0.2">
      <c r="E235" s="174" t="s">
        <v>451</v>
      </c>
      <c r="F235" s="175" t="s">
        <v>806</v>
      </c>
      <c r="G235" s="133">
        <v>561000</v>
      </c>
      <c r="H235" s="145" t="s">
        <v>1072</v>
      </c>
      <c r="I235" s="163" t="s">
        <v>806</v>
      </c>
      <c r="J235" s="131"/>
      <c r="K235" s="131"/>
      <c r="L235" s="146"/>
      <c r="M235" s="158"/>
      <c r="N235" s="89" t="e">
        <f>VLOOKUP(#REF!,#REF!,2,FALSE)</f>
        <v>#REF!</v>
      </c>
      <c r="O235" s="158"/>
    </row>
    <row r="236" spans="5:15" x14ac:dyDescent="0.2">
      <c r="E236" s="176" t="s">
        <v>452</v>
      </c>
      <c r="F236" s="177" t="s">
        <v>807</v>
      </c>
      <c r="G236" s="140">
        <v>561010</v>
      </c>
      <c r="H236" s="141" t="s">
        <v>1073</v>
      </c>
      <c r="I236" s="178" t="s">
        <v>807</v>
      </c>
      <c r="J236" s="129">
        <v>2</v>
      </c>
      <c r="K236" s="129">
        <v>2</v>
      </c>
      <c r="L236" s="143">
        <f t="shared" si="3"/>
        <v>4</v>
      </c>
      <c r="M236" s="95" t="s">
        <v>1307</v>
      </c>
      <c r="N236" s="89" t="e">
        <f>VLOOKUP(#REF!,#REF!,2,FALSE)</f>
        <v>#REF!</v>
      </c>
      <c r="O236" s="95" t="s">
        <v>191</v>
      </c>
    </row>
    <row r="237" spans="5:15" x14ac:dyDescent="0.2">
      <c r="E237" s="176" t="s">
        <v>453</v>
      </c>
      <c r="F237" s="177" t="s">
        <v>808</v>
      </c>
      <c r="G237" s="140">
        <v>561011</v>
      </c>
      <c r="H237" s="141" t="s">
        <v>1074</v>
      </c>
      <c r="I237" s="178" t="s">
        <v>808</v>
      </c>
      <c r="J237" s="129">
        <v>2</v>
      </c>
      <c r="K237" s="129">
        <v>2</v>
      </c>
      <c r="L237" s="143">
        <f t="shared" si="3"/>
        <v>4</v>
      </c>
      <c r="M237" s="95" t="s">
        <v>1307</v>
      </c>
      <c r="N237" s="89" t="e">
        <f>VLOOKUP(#REF!,#REF!,2,FALSE)</f>
        <v>#REF!</v>
      </c>
      <c r="O237" s="95" t="s">
        <v>191</v>
      </c>
    </row>
    <row r="238" spans="5:15" ht="25.5" x14ac:dyDescent="0.2">
      <c r="E238" s="176" t="s">
        <v>454</v>
      </c>
      <c r="F238" s="177" t="s">
        <v>809</v>
      </c>
      <c r="G238" s="140">
        <v>561012</v>
      </c>
      <c r="H238" s="141" t="s">
        <v>1075</v>
      </c>
      <c r="I238" s="178" t="s">
        <v>1236</v>
      </c>
      <c r="J238" s="129">
        <v>2</v>
      </c>
      <c r="K238" s="129">
        <v>2</v>
      </c>
      <c r="L238" s="143">
        <f t="shared" si="3"/>
        <v>4</v>
      </c>
      <c r="M238" s="95" t="s">
        <v>1307</v>
      </c>
      <c r="N238" s="89" t="e">
        <f>VLOOKUP(#REF!,#REF!,2,FALSE)</f>
        <v>#REF!</v>
      </c>
      <c r="O238" s="95" t="s">
        <v>191</v>
      </c>
    </row>
    <row r="239" spans="5:15" x14ac:dyDescent="0.2">
      <c r="E239" s="136" t="s">
        <v>455</v>
      </c>
      <c r="F239" s="132" t="s">
        <v>810</v>
      </c>
      <c r="G239" s="133">
        <v>561100</v>
      </c>
      <c r="H239" s="145" t="s">
        <v>455</v>
      </c>
      <c r="I239" s="163" t="s">
        <v>1237</v>
      </c>
      <c r="J239" s="129">
        <v>1</v>
      </c>
      <c r="K239" s="129">
        <v>1</v>
      </c>
      <c r="L239" s="143">
        <f t="shared" si="3"/>
        <v>1</v>
      </c>
      <c r="M239" s="95" t="s">
        <v>1307</v>
      </c>
      <c r="N239" s="89" t="e">
        <f>VLOOKUP(#REF!,#REF!,2,FALSE)</f>
        <v>#REF!</v>
      </c>
      <c r="O239" s="95" t="s">
        <v>191</v>
      </c>
    </row>
    <row r="240" spans="5:15" ht="25.5" x14ac:dyDescent="0.2">
      <c r="E240" s="136" t="s">
        <v>456</v>
      </c>
      <c r="F240" s="150" t="s">
        <v>811</v>
      </c>
      <c r="G240" s="133">
        <v>561200</v>
      </c>
      <c r="H240" s="145" t="s">
        <v>1076</v>
      </c>
      <c r="I240" s="163" t="s">
        <v>1238</v>
      </c>
      <c r="J240" s="129">
        <v>1</v>
      </c>
      <c r="K240" s="129">
        <v>1</v>
      </c>
      <c r="L240" s="143">
        <f t="shared" si="3"/>
        <v>1</v>
      </c>
      <c r="M240" s="95" t="s">
        <v>1307</v>
      </c>
      <c r="N240" s="89" t="e">
        <f>VLOOKUP(#REF!,#REF!,2,FALSE)</f>
        <v>#REF!</v>
      </c>
      <c r="O240" s="95" t="s">
        <v>191</v>
      </c>
    </row>
    <row r="241" spans="5:15" x14ac:dyDescent="0.2">
      <c r="E241" s="136" t="s">
        <v>457</v>
      </c>
      <c r="F241" s="132" t="s">
        <v>812</v>
      </c>
      <c r="G241" s="133">
        <v>561300</v>
      </c>
      <c r="H241" s="145" t="s">
        <v>457</v>
      </c>
      <c r="I241" s="163" t="s">
        <v>1239</v>
      </c>
      <c r="J241" s="129">
        <v>4</v>
      </c>
      <c r="K241" s="129">
        <v>3</v>
      </c>
      <c r="L241" s="143">
        <f t="shared" si="3"/>
        <v>12</v>
      </c>
      <c r="M241" s="94" t="s">
        <v>1306</v>
      </c>
      <c r="N241" s="89" t="e">
        <f>VLOOKUP(#REF!,#REF!,2,FALSE)</f>
        <v>#REF!</v>
      </c>
      <c r="O241" s="94" t="s">
        <v>190</v>
      </c>
    </row>
    <row r="242" spans="5:15" x14ac:dyDescent="0.2">
      <c r="E242" s="136" t="s">
        <v>458</v>
      </c>
      <c r="F242" s="132" t="s">
        <v>813</v>
      </c>
      <c r="G242" s="133">
        <v>561400</v>
      </c>
      <c r="H242" s="145" t="s">
        <v>458</v>
      </c>
      <c r="I242" s="163" t="s">
        <v>1240</v>
      </c>
      <c r="J242" s="129">
        <v>4</v>
      </c>
      <c r="K242" s="129">
        <v>4</v>
      </c>
      <c r="L242" s="143">
        <f t="shared" si="3"/>
        <v>16</v>
      </c>
      <c r="M242" s="96" t="s">
        <v>1308</v>
      </c>
      <c r="N242" s="89" t="e">
        <f>VLOOKUP(#REF!,#REF!,2,FALSE)</f>
        <v>#REF!</v>
      </c>
      <c r="O242" s="96" t="s">
        <v>192</v>
      </c>
    </row>
    <row r="243" spans="5:15" ht="25.5" x14ac:dyDescent="0.2">
      <c r="E243" s="136" t="s">
        <v>459</v>
      </c>
      <c r="F243" s="132" t="s">
        <v>814</v>
      </c>
      <c r="G243" s="133">
        <v>561500</v>
      </c>
      <c r="H243" s="145" t="s">
        <v>459</v>
      </c>
      <c r="I243" s="163" t="s">
        <v>1241</v>
      </c>
      <c r="J243" s="129">
        <v>5</v>
      </c>
      <c r="K243" s="129">
        <v>2</v>
      </c>
      <c r="L243" s="143">
        <f t="shared" si="3"/>
        <v>10</v>
      </c>
      <c r="M243" s="94" t="s">
        <v>1306</v>
      </c>
      <c r="N243" s="89" t="e">
        <f>VLOOKUP(#REF!,#REF!,2,FALSE)</f>
        <v>#REF!</v>
      </c>
      <c r="O243" s="94" t="s">
        <v>190</v>
      </c>
    </row>
    <row r="244" spans="5:15" x14ac:dyDescent="0.2">
      <c r="E244" s="124" t="s">
        <v>460</v>
      </c>
      <c r="F244" s="125" t="s">
        <v>815</v>
      </c>
      <c r="G244" s="126">
        <v>570000</v>
      </c>
      <c r="H244" s="127" t="s">
        <v>1077</v>
      </c>
      <c r="I244" s="128" t="s">
        <v>1242</v>
      </c>
      <c r="J244" s="151"/>
      <c r="K244" s="151"/>
      <c r="L244" s="156"/>
      <c r="M244" s="158"/>
      <c r="N244" s="89" t="e">
        <f>VLOOKUP(#REF!,#REF!,2,FALSE)</f>
        <v>#REF!</v>
      </c>
      <c r="O244" s="158"/>
    </row>
    <row r="245" spans="5:15" x14ac:dyDescent="0.2">
      <c r="E245" s="136" t="s">
        <v>461</v>
      </c>
      <c r="F245" s="132" t="s">
        <v>816</v>
      </c>
      <c r="G245" s="133">
        <v>571000</v>
      </c>
      <c r="H245" s="145" t="s">
        <v>461</v>
      </c>
      <c r="I245" s="178" t="s">
        <v>1243</v>
      </c>
      <c r="J245" s="131"/>
      <c r="K245" s="131"/>
      <c r="L245" s="146"/>
      <c r="M245" s="158"/>
      <c r="N245" s="89" t="e">
        <f>VLOOKUP(#REF!,#REF!,2,FALSE)</f>
        <v>#REF!</v>
      </c>
      <c r="O245" s="158"/>
    </row>
    <row r="246" spans="5:15" x14ac:dyDescent="0.2">
      <c r="E246" s="176" t="s">
        <v>462</v>
      </c>
      <c r="F246" s="177" t="s">
        <v>817</v>
      </c>
      <c r="G246" s="140">
        <v>571010</v>
      </c>
      <c r="H246" s="141" t="s">
        <v>1078</v>
      </c>
      <c r="I246" s="178" t="s">
        <v>1244</v>
      </c>
      <c r="J246" s="129">
        <v>1</v>
      </c>
      <c r="K246" s="129">
        <v>1</v>
      </c>
      <c r="L246" s="143">
        <f t="shared" si="3"/>
        <v>1</v>
      </c>
      <c r="M246" s="95" t="s">
        <v>1307</v>
      </c>
      <c r="O246" s="95" t="s">
        <v>191</v>
      </c>
    </row>
    <row r="247" spans="5:15" x14ac:dyDescent="0.2">
      <c r="E247" s="176" t="s">
        <v>463</v>
      </c>
      <c r="F247" s="177" t="s">
        <v>818</v>
      </c>
      <c r="G247" s="140">
        <v>571011</v>
      </c>
      <c r="H247" s="141" t="s">
        <v>1079</v>
      </c>
      <c r="I247" s="178" t="s">
        <v>1245</v>
      </c>
      <c r="J247" s="129">
        <v>4</v>
      </c>
      <c r="K247" s="129">
        <v>2</v>
      </c>
      <c r="L247" s="143">
        <f t="shared" si="3"/>
        <v>8</v>
      </c>
      <c r="M247" s="94" t="s">
        <v>1306</v>
      </c>
      <c r="N247" s="89" t="e">
        <f>VLOOKUP(#REF!,#REF!,2,FALSE)</f>
        <v>#REF!</v>
      </c>
      <c r="O247" s="94" t="s">
        <v>190</v>
      </c>
    </row>
    <row r="248" spans="5:15" x14ac:dyDescent="0.2">
      <c r="E248" s="138" t="s">
        <v>464</v>
      </c>
      <c r="F248" s="139" t="s">
        <v>819</v>
      </c>
      <c r="G248" s="140">
        <v>571012</v>
      </c>
      <c r="H248" s="141" t="s">
        <v>464</v>
      </c>
      <c r="I248" s="178" t="s">
        <v>819</v>
      </c>
      <c r="J248" s="129">
        <v>1</v>
      </c>
      <c r="K248" s="129">
        <v>1</v>
      </c>
      <c r="L248" s="143">
        <f t="shared" si="3"/>
        <v>1</v>
      </c>
      <c r="M248" s="95" t="s">
        <v>1307</v>
      </c>
      <c r="N248" s="89" t="e">
        <f>VLOOKUP(#REF!,#REF!,2,FALSE)</f>
        <v>#REF!</v>
      </c>
      <c r="O248" s="95" t="s">
        <v>191</v>
      </c>
    </row>
    <row r="249" spans="5:15" x14ac:dyDescent="0.2">
      <c r="E249" s="176" t="s">
        <v>465</v>
      </c>
      <c r="F249" s="177" t="s">
        <v>820</v>
      </c>
      <c r="G249" s="140">
        <v>571013</v>
      </c>
      <c r="H249" s="141" t="s">
        <v>1080</v>
      </c>
      <c r="I249" s="178" t="s">
        <v>1246</v>
      </c>
      <c r="J249" s="129">
        <v>2</v>
      </c>
      <c r="K249" s="129">
        <v>2</v>
      </c>
      <c r="L249" s="143">
        <f t="shared" si="3"/>
        <v>4</v>
      </c>
      <c r="M249" s="95" t="s">
        <v>1307</v>
      </c>
      <c r="N249" s="89" t="e">
        <f>VLOOKUP(#REF!,#REF!,2,FALSE)</f>
        <v>#REF!</v>
      </c>
      <c r="O249" s="95" t="s">
        <v>191</v>
      </c>
    </row>
    <row r="250" spans="5:15" x14ac:dyDescent="0.2">
      <c r="E250" s="176" t="s">
        <v>466</v>
      </c>
      <c r="F250" s="177" t="s">
        <v>821</v>
      </c>
      <c r="G250" s="140">
        <v>571014</v>
      </c>
      <c r="H250" s="141" t="s">
        <v>466</v>
      </c>
      <c r="I250" s="178" t="s">
        <v>1247</v>
      </c>
      <c r="J250" s="129">
        <v>2</v>
      </c>
      <c r="K250" s="129">
        <v>2</v>
      </c>
      <c r="L250" s="143">
        <f t="shared" si="3"/>
        <v>4</v>
      </c>
      <c r="M250" s="95" t="s">
        <v>1307</v>
      </c>
      <c r="N250" s="89" t="e">
        <f>VLOOKUP(#REF!,#REF!,2,FALSE)</f>
        <v>#REF!</v>
      </c>
      <c r="O250" s="95" t="s">
        <v>191</v>
      </c>
    </row>
    <row r="251" spans="5:15" x14ac:dyDescent="0.2">
      <c r="E251" s="176" t="s">
        <v>467</v>
      </c>
      <c r="F251" s="177" t="s">
        <v>822</v>
      </c>
      <c r="G251" s="140">
        <v>571017</v>
      </c>
      <c r="H251" s="141" t="s">
        <v>467</v>
      </c>
      <c r="I251" s="178" t="s">
        <v>822</v>
      </c>
      <c r="J251" s="129">
        <v>2</v>
      </c>
      <c r="K251" s="129">
        <v>2</v>
      </c>
      <c r="L251" s="143">
        <f t="shared" si="3"/>
        <v>4</v>
      </c>
      <c r="M251" s="95" t="s">
        <v>1307</v>
      </c>
      <c r="N251" s="89" t="e">
        <f>VLOOKUP(#REF!,#REF!,2,FALSE)</f>
        <v>#REF!</v>
      </c>
      <c r="O251" s="95" t="s">
        <v>191</v>
      </c>
    </row>
    <row r="252" spans="5:15" x14ac:dyDescent="0.2">
      <c r="E252" s="176" t="s">
        <v>468</v>
      </c>
      <c r="F252" s="177" t="s">
        <v>823</v>
      </c>
      <c r="G252" s="140">
        <v>571015</v>
      </c>
      <c r="H252" s="141" t="s">
        <v>468</v>
      </c>
      <c r="I252" s="178" t="s">
        <v>823</v>
      </c>
      <c r="J252" s="129">
        <v>4</v>
      </c>
      <c r="K252" s="129">
        <v>4</v>
      </c>
      <c r="L252" s="143">
        <f t="shared" si="3"/>
        <v>16</v>
      </c>
      <c r="M252" s="96" t="s">
        <v>1308</v>
      </c>
      <c r="N252" s="89" t="e">
        <f>VLOOKUP(#REF!,#REF!,2,FALSE)</f>
        <v>#REF!</v>
      </c>
      <c r="O252" s="96" t="s">
        <v>192</v>
      </c>
    </row>
    <row r="253" spans="5:15" ht="63.75" x14ac:dyDescent="0.2">
      <c r="E253" s="176" t="s">
        <v>469</v>
      </c>
      <c r="F253" s="177" t="s">
        <v>824</v>
      </c>
      <c r="G253" s="140">
        <v>571016</v>
      </c>
      <c r="H253" s="176" t="s">
        <v>1081</v>
      </c>
      <c r="I253" s="178" t="s">
        <v>1248</v>
      </c>
      <c r="J253" s="129">
        <v>4</v>
      </c>
      <c r="K253" s="129">
        <v>4</v>
      </c>
      <c r="L253" s="143">
        <f t="shared" si="3"/>
        <v>16</v>
      </c>
      <c r="M253" s="96" t="s">
        <v>1308</v>
      </c>
      <c r="N253" s="89" t="e">
        <f>VLOOKUP(#REF!,#REF!,2,FALSE)</f>
        <v>#REF!</v>
      </c>
      <c r="O253" s="96" t="s">
        <v>192</v>
      </c>
    </row>
    <row r="254" spans="5:15" x14ac:dyDescent="0.2">
      <c r="E254" s="176" t="s">
        <v>470</v>
      </c>
      <c r="F254" s="177" t="s">
        <v>825</v>
      </c>
      <c r="G254" s="140">
        <v>571019</v>
      </c>
      <c r="H254" s="176" t="s">
        <v>470</v>
      </c>
      <c r="I254" s="178" t="s">
        <v>825</v>
      </c>
      <c r="J254" s="129">
        <v>3</v>
      </c>
      <c r="K254" s="129">
        <v>2</v>
      </c>
      <c r="L254" s="143">
        <f t="shared" si="3"/>
        <v>6</v>
      </c>
      <c r="M254" s="94" t="s">
        <v>1306</v>
      </c>
      <c r="N254" s="89" t="e">
        <f>VLOOKUP(#REF!,#REF!,2,FALSE)</f>
        <v>#REF!</v>
      </c>
      <c r="O254" s="94" t="s">
        <v>190</v>
      </c>
    </row>
    <row r="255" spans="5:15" x14ac:dyDescent="0.2">
      <c r="E255" s="136" t="s">
        <v>471</v>
      </c>
      <c r="F255" s="132" t="s">
        <v>826</v>
      </c>
      <c r="G255" s="133">
        <v>571100</v>
      </c>
      <c r="H255" s="145" t="s">
        <v>1082</v>
      </c>
      <c r="I255" s="179" t="s">
        <v>826</v>
      </c>
      <c r="J255" s="131"/>
      <c r="K255" s="131"/>
      <c r="L255" s="146"/>
      <c r="M255" s="158"/>
      <c r="N255" s="89" t="e">
        <f>VLOOKUP(#REF!,#REF!,2,FALSE)</f>
        <v>#REF!</v>
      </c>
      <c r="O255" s="158"/>
    </row>
    <row r="256" spans="5:15" x14ac:dyDescent="0.2">
      <c r="E256" s="176" t="s">
        <v>472</v>
      </c>
      <c r="F256" s="177" t="s">
        <v>827</v>
      </c>
      <c r="G256" s="140">
        <v>571110</v>
      </c>
      <c r="H256" s="141" t="s">
        <v>1083</v>
      </c>
      <c r="I256" s="178" t="s">
        <v>1249</v>
      </c>
      <c r="J256" s="129">
        <v>3</v>
      </c>
      <c r="K256" s="129">
        <v>4</v>
      </c>
      <c r="L256" s="143">
        <f t="shared" si="3"/>
        <v>12</v>
      </c>
      <c r="M256" s="94" t="s">
        <v>1306</v>
      </c>
      <c r="N256" s="89" t="e">
        <f>VLOOKUP(#REF!,#REF!,2,FALSE)</f>
        <v>#REF!</v>
      </c>
      <c r="O256" s="94" t="s">
        <v>190</v>
      </c>
    </row>
    <row r="257" spans="5:15" x14ac:dyDescent="0.2">
      <c r="E257" s="176" t="s">
        <v>473</v>
      </c>
      <c r="F257" s="177" t="s">
        <v>828</v>
      </c>
      <c r="G257" s="140">
        <v>571111</v>
      </c>
      <c r="H257" s="141" t="s">
        <v>1084</v>
      </c>
      <c r="I257" s="178" t="s">
        <v>1250</v>
      </c>
      <c r="J257" s="129">
        <v>3</v>
      </c>
      <c r="K257" s="129">
        <v>4</v>
      </c>
      <c r="L257" s="143">
        <f t="shared" si="3"/>
        <v>12</v>
      </c>
      <c r="M257" s="94" t="s">
        <v>1306</v>
      </c>
      <c r="O257" s="94" t="s">
        <v>190</v>
      </c>
    </row>
    <row r="258" spans="5:15" ht="25.5" x14ac:dyDescent="0.2">
      <c r="E258" s="176" t="s">
        <v>474</v>
      </c>
      <c r="F258" s="177" t="s">
        <v>829</v>
      </c>
      <c r="G258" s="140">
        <v>571112</v>
      </c>
      <c r="H258" s="141" t="s">
        <v>1085</v>
      </c>
      <c r="I258" s="178" t="s">
        <v>829</v>
      </c>
      <c r="J258" s="129">
        <v>3</v>
      </c>
      <c r="K258" s="129">
        <v>4</v>
      </c>
      <c r="L258" s="143">
        <f t="shared" si="3"/>
        <v>12</v>
      </c>
      <c r="M258" s="94" t="s">
        <v>1306</v>
      </c>
      <c r="N258" s="89" t="e">
        <f>VLOOKUP(#REF!,#REF!,2,FALSE)</f>
        <v>#REF!</v>
      </c>
      <c r="O258" s="94" t="s">
        <v>190</v>
      </c>
    </row>
    <row r="259" spans="5:15" x14ac:dyDescent="0.2">
      <c r="E259" s="176" t="s">
        <v>475</v>
      </c>
      <c r="F259" s="177" t="s">
        <v>830</v>
      </c>
      <c r="G259" s="140">
        <v>571113</v>
      </c>
      <c r="H259" s="141" t="s">
        <v>1086</v>
      </c>
      <c r="I259" s="178" t="s">
        <v>1251</v>
      </c>
      <c r="J259" s="129">
        <v>3</v>
      </c>
      <c r="K259" s="129">
        <v>4</v>
      </c>
      <c r="L259" s="143">
        <f t="shared" si="3"/>
        <v>12</v>
      </c>
      <c r="M259" s="94" t="s">
        <v>1306</v>
      </c>
      <c r="N259" s="89" t="e">
        <f>VLOOKUP(#REF!,#REF!,2,FALSE)</f>
        <v>#REF!</v>
      </c>
      <c r="O259" s="94" t="s">
        <v>190</v>
      </c>
    </row>
    <row r="260" spans="5:15" x14ac:dyDescent="0.2">
      <c r="E260" s="176" t="s">
        <v>476</v>
      </c>
      <c r="F260" s="177" t="s">
        <v>831</v>
      </c>
      <c r="G260" s="140">
        <v>571114</v>
      </c>
      <c r="H260" s="141" t="s">
        <v>1087</v>
      </c>
      <c r="I260" s="178" t="s">
        <v>831</v>
      </c>
      <c r="J260" s="129">
        <v>3</v>
      </c>
      <c r="K260" s="129">
        <v>4</v>
      </c>
      <c r="L260" s="143">
        <f t="shared" si="3"/>
        <v>12</v>
      </c>
      <c r="M260" s="94" t="s">
        <v>1306</v>
      </c>
      <c r="N260" s="89" t="e">
        <f>VLOOKUP(#REF!,#REF!,2,FALSE)</f>
        <v>#REF!</v>
      </c>
      <c r="O260" s="94" t="s">
        <v>190</v>
      </c>
    </row>
    <row r="261" spans="5:15" x14ac:dyDescent="0.2">
      <c r="E261" s="176" t="s">
        <v>477</v>
      </c>
      <c r="F261" s="177" t="s">
        <v>832</v>
      </c>
      <c r="G261" s="140">
        <v>571115</v>
      </c>
      <c r="H261" s="141" t="s">
        <v>1088</v>
      </c>
      <c r="I261" s="178" t="s">
        <v>1252</v>
      </c>
      <c r="J261" s="129">
        <v>3</v>
      </c>
      <c r="K261" s="129">
        <v>4</v>
      </c>
      <c r="L261" s="143">
        <f t="shared" si="3"/>
        <v>12</v>
      </c>
      <c r="M261" s="94" t="s">
        <v>1306</v>
      </c>
      <c r="N261" s="89" t="e">
        <f>VLOOKUP(#REF!,#REF!,2,FALSE)</f>
        <v>#REF!</v>
      </c>
      <c r="O261" s="94" t="s">
        <v>190</v>
      </c>
    </row>
    <row r="262" spans="5:15" x14ac:dyDescent="0.2">
      <c r="E262" s="136" t="s">
        <v>478</v>
      </c>
      <c r="F262" s="132" t="s">
        <v>833</v>
      </c>
      <c r="G262" s="133">
        <v>571200</v>
      </c>
      <c r="H262" s="145" t="s">
        <v>1089</v>
      </c>
      <c r="I262" s="163" t="s">
        <v>1253</v>
      </c>
      <c r="J262" s="131"/>
      <c r="K262" s="131"/>
      <c r="L262" s="146"/>
      <c r="M262" s="158"/>
      <c r="N262" s="89" t="e">
        <f>VLOOKUP(#REF!,#REF!,2,FALSE)</f>
        <v>#REF!</v>
      </c>
      <c r="O262" s="158"/>
    </row>
    <row r="263" spans="5:15" x14ac:dyDescent="0.2">
      <c r="E263" s="176" t="s">
        <v>479</v>
      </c>
      <c r="F263" s="177" t="s">
        <v>834</v>
      </c>
      <c r="G263" s="140">
        <v>571210</v>
      </c>
      <c r="H263" s="141" t="s">
        <v>1090</v>
      </c>
      <c r="I263" s="178" t="s">
        <v>1254</v>
      </c>
      <c r="J263" s="129">
        <v>1</v>
      </c>
      <c r="K263" s="129">
        <v>1</v>
      </c>
      <c r="L263" s="143">
        <f t="shared" si="3"/>
        <v>1</v>
      </c>
      <c r="M263" s="95" t="s">
        <v>1307</v>
      </c>
      <c r="N263" s="89" t="e">
        <f>VLOOKUP(#REF!,#REF!,2,FALSE)</f>
        <v>#REF!</v>
      </c>
      <c r="O263" s="95" t="s">
        <v>191</v>
      </c>
    </row>
    <row r="264" spans="5:15" x14ac:dyDescent="0.2">
      <c r="E264" s="176" t="s">
        <v>480</v>
      </c>
      <c r="F264" s="177" t="s">
        <v>835</v>
      </c>
      <c r="G264" s="140">
        <v>571211</v>
      </c>
      <c r="H264" s="180" t="s">
        <v>1091</v>
      </c>
      <c r="I264" s="178" t="s">
        <v>1255</v>
      </c>
      <c r="J264" s="129">
        <v>1</v>
      </c>
      <c r="K264" s="129">
        <v>1</v>
      </c>
      <c r="L264" s="143">
        <f t="shared" si="3"/>
        <v>1</v>
      </c>
      <c r="M264" s="95" t="s">
        <v>1307</v>
      </c>
      <c r="N264" s="89" t="e">
        <f>VLOOKUP(#REF!,#REF!,2,FALSE)</f>
        <v>#REF!</v>
      </c>
      <c r="O264" s="95" t="s">
        <v>191</v>
      </c>
    </row>
    <row r="265" spans="5:15" x14ac:dyDescent="0.2">
      <c r="E265" s="136" t="s">
        <v>481</v>
      </c>
      <c r="F265" s="132" t="s">
        <v>836</v>
      </c>
      <c r="G265" s="133">
        <v>571300</v>
      </c>
      <c r="H265" s="145" t="s">
        <v>1092</v>
      </c>
      <c r="I265" s="163" t="s">
        <v>836</v>
      </c>
      <c r="J265" s="131"/>
      <c r="K265" s="131"/>
      <c r="L265" s="146"/>
      <c r="M265" s="158"/>
      <c r="N265" s="89" t="e">
        <f>VLOOKUP(#REF!,#REF!,2,FALSE)</f>
        <v>#REF!</v>
      </c>
      <c r="O265" s="158"/>
    </row>
    <row r="266" spans="5:15" ht="25.5" x14ac:dyDescent="0.2">
      <c r="E266" s="176" t="s">
        <v>482</v>
      </c>
      <c r="F266" s="177" t="s">
        <v>837</v>
      </c>
      <c r="G266" s="140">
        <v>571310</v>
      </c>
      <c r="H266" s="141" t="s">
        <v>1093</v>
      </c>
      <c r="I266" s="178" t="s">
        <v>1256</v>
      </c>
      <c r="J266" s="129">
        <v>1</v>
      </c>
      <c r="K266" s="129">
        <v>1</v>
      </c>
      <c r="L266" s="143">
        <f t="shared" si="3"/>
        <v>1</v>
      </c>
      <c r="M266" s="95" t="s">
        <v>1307</v>
      </c>
      <c r="N266" s="89" t="e">
        <f>VLOOKUP(#REF!,#REF!,2,FALSE)</f>
        <v>#REF!</v>
      </c>
      <c r="O266" s="95" t="s">
        <v>191</v>
      </c>
    </row>
    <row r="267" spans="5:15" ht="25.5" x14ac:dyDescent="0.2">
      <c r="E267" s="176" t="s">
        <v>483</v>
      </c>
      <c r="F267" s="177" t="s">
        <v>838</v>
      </c>
      <c r="G267" s="140">
        <v>571311</v>
      </c>
      <c r="H267" s="141" t="s">
        <v>1094</v>
      </c>
      <c r="I267" s="178" t="s">
        <v>1257</v>
      </c>
      <c r="J267" s="129">
        <v>1</v>
      </c>
      <c r="K267" s="129">
        <v>1</v>
      </c>
      <c r="L267" s="143">
        <f t="shared" si="3"/>
        <v>1</v>
      </c>
      <c r="M267" s="95" t="s">
        <v>1307</v>
      </c>
      <c r="N267" s="89" t="e">
        <f>VLOOKUP(#REF!,#REF!,2,FALSE)</f>
        <v>#REF!</v>
      </c>
      <c r="O267" s="95" t="s">
        <v>191</v>
      </c>
    </row>
    <row r="268" spans="5:15" x14ac:dyDescent="0.2">
      <c r="E268" s="136" t="s">
        <v>484</v>
      </c>
      <c r="F268" s="132" t="s">
        <v>839</v>
      </c>
      <c r="G268" s="133">
        <v>571400</v>
      </c>
      <c r="H268" s="145" t="s">
        <v>484</v>
      </c>
      <c r="I268" s="163" t="s">
        <v>1258</v>
      </c>
      <c r="J268" s="129">
        <v>2</v>
      </c>
      <c r="K268" s="129">
        <v>2</v>
      </c>
      <c r="L268" s="143">
        <f t="shared" si="3"/>
        <v>4</v>
      </c>
      <c r="M268" s="95" t="s">
        <v>1307</v>
      </c>
      <c r="N268" s="89" t="e">
        <f>VLOOKUP(#REF!,#REF!,2,FALSE)</f>
        <v>#REF!</v>
      </c>
      <c r="O268" s="95" t="s">
        <v>191</v>
      </c>
    </row>
    <row r="269" spans="5:15" x14ac:dyDescent="0.2">
      <c r="E269" s="181" t="s">
        <v>485</v>
      </c>
      <c r="F269" s="182" t="s">
        <v>840</v>
      </c>
      <c r="G269" s="126">
        <v>580000</v>
      </c>
      <c r="H269" s="127" t="s">
        <v>1095</v>
      </c>
      <c r="I269" s="183" t="s">
        <v>1259</v>
      </c>
      <c r="J269" s="151"/>
      <c r="K269" s="151"/>
      <c r="L269" s="156"/>
      <c r="M269" s="158"/>
      <c r="N269" s="89" t="e">
        <f>VLOOKUP(#REF!,#REF!,2,FALSE)</f>
        <v>#REF!</v>
      </c>
      <c r="O269" s="158"/>
    </row>
    <row r="270" spans="5:15" x14ac:dyDescent="0.2">
      <c r="E270" s="136" t="s">
        <v>486</v>
      </c>
      <c r="F270" s="132" t="s">
        <v>841</v>
      </c>
      <c r="G270" s="133">
        <v>581000</v>
      </c>
      <c r="H270" s="145" t="s">
        <v>486</v>
      </c>
      <c r="I270" s="163" t="s">
        <v>841</v>
      </c>
      <c r="J270" s="131"/>
      <c r="K270" s="131"/>
      <c r="L270" s="146"/>
      <c r="M270" s="158"/>
      <c r="N270" s="89" t="e">
        <f>VLOOKUP(#REF!,#REF!,2,FALSE)</f>
        <v>#REF!</v>
      </c>
      <c r="O270" s="158"/>
    </row>
    <row r="271" spans="5:15" x14ac:dyDescent="0.2">
      <c r="E271" s="176" t="s">
        <v>487</v>
      </c>
      <c r="F271" s="177" t="s">
        <v>842</v>
      </c>
      <c r="G271" s="140">
        <v>581010</v>
      </c>
      <c r="H271" s="141" t="s">
        <v>1096</v>
      </c>
      <c r="I271" s="178" t="s">
        <v>1260</v>
      </c>
      <c r="J271" s="129">
        <v>3</v>
      </c>
      <c r="K271" s="129">
        <v>2</v>
      </c>
      <c r="L271" s="143">
        <f t="shared" ref="L271:L339" si="4">J271*K271</f>
        <v>6</v>
      </c>
      <c r="M271" s="94" t="s">
        <v>1306</v>
      </c>
      <c r="N271" s="89" t="e">
        <f>VLOOKUP(#REF!,#REF!,2,FALSE)</f>
        <v>#REF!</v>
      </c>
      <c r="O271" s="94" t="s">
        <v>190</v>
      </c>
    </row>
    <row r="272" spans="5:15" ht="25.5" x14ac:dyDescent="0.2">
      <c r="E272" s="176" t="s">
        <v>488</v>
      </c>
      <c r="F272" s="177" t="s">
        <v>843</v>
      </c>
      <c r="G272" s="140">
        <v>581011</v>
      </c>
      <c r="H272" s="141" t="s">
        <v>1097</v>
      </c>
      <c r="I272" s="178" t="s">
        <v>1261</v>
      </c>
      <c r="J272" s="129">
        <v>2</v>
      </c>
      <c r="K272" s="129">
        <v>2</v>
      </c>
      <c r="L272" s="143">
        <f t="shared" si="4"/>
        <v>4</v>
      </c>
      <c r="M272" s="95" t="s">
        <v>1307</v>
      </c>
      <c r="N272" s="89" t="e">
        <f>VLOOKUP(#REF!,#REF!,2,FALSE)</f>
        <v>#REF!</v>
      </c>
      <c r="O272" s="95" t="s">
        <v>191</v>
      </c>
    </row>
    <row r="273" spans="5:15" x14ac:dyDescent="0.2">
      <c r="E273" s="176" t="s">
        <v>489</v>
      </c>
      <c r="F273" s="177" t="s">
        <v>844</v>
      </c>
      <c r="G273" s="140">
        <v>581012</v>
      </c>
      <c r="H273" s="141" t="s">
        <v>1098</v>
      </c>
      <c r="I273" s="178" t="s">
        <v>1262</v>
      </c>
      <c r="J273" s="129">
        <v>2</v>
      </c>
      <c r="K273" s="129">
        <v>2</v>
      </c>
      <c r="L273" s="143">
        <f t="shared" si="4"/>
        <v>4</v>
      </c>
      <c r="M273" s="95" t="s">
        <v>1307</v>
      </c>
      <c r="N273" s="89" t="e">
        <f>VLOOKUP(#REF!,#REF!,2,FALSE)</f>
        <v>#REF!</v>
      </c>
      <c r="O273" s="95" t="s">
        <v>191</v>
      </c>
    </row>
    <row r="274" spans="5:15" ht="25.5" x14ac:dyDescent="0.2">
      <c r="E274" s="136" t="s">
        <v>490</v>
      </c>
      <c r="F274" s="132" t="s">
        <v>845</v>
      </c>
      <c r="G274" s="133">
        <v>581100</v>
      </c>
      <c r="H274" s="145" t="s">
        <v>1099</v>
      </c>
      <c r="I274" s="179" t="s">
        <v>1263</v>
      </c>
      <c r="J274" s="131"/>
      <c r="K274" s="131"/>
      <c r="L274" s="146"/>
      <c r="M274" s="158"/>
      <c r="N274" s="89" t="e">
        <f>VLOOKUP(#REF!,#REF!,2,FALSE)</f>
        <v>#REF!</v>
      </c>
      <c r="O274" s="158"/>
    </row>
    <row r="275" spans="5:15" x14ac:dyDescent="0.2">
      <c r="E275" s="138" t="s">
        <v>491</v>
      </c>
      <c r="F275" s="139" t="s">
        <v>846</v>
      </c>
      <c r="G275" s="140">
        <v>581110</v>
      </c>
      <c r="H275" s="141" t="s">
        <v>491</v>
      </c>
      <c r="I275" s="142" t="s">
        <v>1264</v>
      </c>
      <c r="J275" s="129">
        <v>3</v>
      </c>
      <c r="K275" s="129">
        <v>3</v>
      </c>
      <c r="L275" s="143">
        <f t="shared" si="4"/>
        <v>9</v>
      </c>
      <c r="M275" s="94" t="s">
        <v>1306</v>
      </c>
      <c r="N275" s="89" t="e">
        <f>VLOOKUP(#REF!,#REF!,2,FALSE)</f>
        <v>#REF!</v>
      </c>
      <c r="O275" s="94" t="s">
        <v>190</v>
      </c>
    </row>
    <row r="276" spans="5:15" x14ac:dyDescent="0.2">
      <c r="E276" s="138" t="s">
        <v>492</v>
      </c>
      <c r="F276" s="139" t="s">
        <v>847</v>
      </c>
      <c r="G276" s="140">
        <v>581111</v>
      </c>
      <c r="H276" s="141" t="s">
        <v>1100</v>
      </c>
      <c r="I276" s="142" t="s">
        <v>1265</v>
      </c>
      <c r="J276" s="129">
        <v>4</v>
      </c>
      <c r="K276" s="129">
        <v>2</v>
      </c>
      <c r="L276" s="143">
        <f t="shared" si="4"/>
        <v>8</v>
      </c>
      <c r="M276" s="94" t="s">
        <v>1306</v>
      </c>
      <c r="N276" s="89" t="e">
        <f>VLOOKUP(#REF!,#REF!,2,FALSE)</f>
        <v>#REF!</v>
      </c>
      <c r="O276" s="94" t="s">
        <v>190</v>
      </c>
    </row>
    <row r="277" spans="5:15" ht="38.25" x14ac:dyDescent="0.2">
      <c r="E277" s="138" t="s">
        <v>493</v>
      </c>
      <c r="F277" s="139" t="s">
        <v>848</v>
      </c>
      <c r="G277" s="140">
        <v>581112</v>
      </c>
      <c r="H277" s="141" t="s">
        <v>1101</v>
      </c>
      <c r="I277" s="142" t="s">
        <v>1266</v>
      </c>
      <c r="J277" s="129">
        <v>2</v>
      </c>
      <c r="K277" s="129">
        <v>3</v>
      </c>
      <c r="L277" s="143">
        <f t="shared" si="4"/>
        <v>6</v>
      </c>
      <c r="M277" s="94" t="s">
        <v>1306</v>
      </c>
      <c r="N277" s="89" t="e">
        <f>VLOOKUP(#REF!,#REF!,2,FALSE)</f>
        <v>#REF!</v>
      </c>
      <c r="O277" s="94" t="s">
        <v>190</v>
      </c>
    </row>
    <row r="278" spans="5:15" x14ac:dyDescent="0.2">
      <c r="E278" s="176" t="s">
        <v>494</v>
      </c>
      <c r="F278" s="177" t="s">
        <v>849</v>
      </c>
      <c r="G278" s="140">
        <v>581113</v>
      </c>
      <c r="H278" s="141" t="s">
        <v>1102</v>
      </c>
      <c r="I278" s="142" t="s">
        <v>849</v>
      </c>
      <c r="J278" s="129">
        <v>3</v>
      </c>
      <c r="K278" s="129">
        <v>2</v>
      </c>
      <c r="L278" s="143">
        <f t="shared" si="4"/>
        <v>6</v>
      </c>
      <c r="M278" s="94" t="s">
        <v>1306</v>
      </c>
      <c r="N278" s="89" t="e">
        <f>VLOOKUP(#REF!,#REF!,2,FALSE)</f>
        <v>#REF!</v>
      </c>
      <c r="O278" s="94" t="s">
        <v>190</v>
      </c>
    </row>
    <row r="279" spans="5:15" x14ac:dyDescent="0.2">
      <c r="E279" s="176" t="s">
        <v>495</v>
      </c>
      <c r="F279" s="177" t="s">
        <v>850</v>
      </c>
      <c r="G279" s="140">
        <v>581114</v>
      </c>
      <c r="H279" s="141" t="s">
        <v>495</v>
      </c>
      <c r="I279" s="142" t="s">
        <v>850</v>
      </c>
      <c r="J279" s="129">
        <v>3</v>
      </c>
      <c r="K279" s="129">
        <v>2</v>
      </c>
      <c r="L279" s="143">
        <f t="shared" si="4"/>
        <v>6</v>
      </c>
      <c r="M279" s="94" t="s">
        <v>1306</v>
      </c>
      <c r="N279" s="89" t="e">
        <f>VLOOKUP(#REF!,#REF!,2,FALSE)</f>
        <v>#REF!</v>
      </c>
      <c r="O279" s="94" t="s">
        <v>190</v>
      </c>
    </row>
    <row r="280" spans="5:15" ht="25.5" x14ac:dyDescent="0.2">
      <c r="E280" s="176" t="s">
        <v>496</v>
      </c>
      <c r="F280" s="177" t="s">
        <v>851</v>
      </c>
      <c r="G280" s="140">
        <v>581115</v>
      </c>
      <c r="H280" s="141" t="s">
        <v>1103</v>
      </c>
      <c r="I280" s="142" t="s">
        <v>1267</v>
      </c>
      <c r="J280" s="129">
        <v>3</v>
      </c>
      <c r="K280" s="129">
        <v>2</v>
      </c>
      <c r="L280" s="143">
        <f t="shared" si="4"/>
        <v>6</v>
      </c>
      <c r="M280" s="94" t="s">
        <v>1306</v>
      </c>
      <c r="N280" s="89" t="e">
        <f>VLOOKUP(#REF!,#REF!,2,FALSE)</f>
        <v>#REF!</v>
      </c>
      <c r="O280" s="94" t="s">
        <v>190</v>
      </c>
    </row>
    <row r="281" spans="5:15" ht="38.25" x14ac:dyDescent="0.2">
      <c r="E281" s="176" t="s">
        <v>497</v>
      </c>
      <c r="F281" s="177" t="s">
        <v>852</v>
      </c>
      <c r="G281" s="140">
        <v>581115</v>
      </c>
      <c r="H281" s="141" t="s">
        <v>1103</v>
      </c>
      <c r="I281" s="142" t="s">
        <v>1268</v>
      </c>
      <c r="J281" s="129">
        <v>3</v>
      </c>
      <c r="K281" s="129">
        <v>2</v>
      </c>
      <c r="L281" s="143">
        <f t="shared" si="4"/>
        <v>6</v>
      </c>
      <c r="M281" s="94" t="s">
        <v>1306</v>
      </c>
      <c r="N281" s="89" t="e">
        <f>VLOOKUP(#REF!,#REF!,2,FALSE)</f>
        <v>#REF!</v>
      </c>
      <c r="O281" s="94" t="s">
        <v>190</v>
      </c>
    </row>
    <row r="282" spans="5:15" x14ac:dyDescent="0.2">
      <c r="E282" s="136" t="s">
        <v>498</v>
      </c>
      <c r="F282" s="132" t="s">
        <v>853</v>
      </c>
      <c r="G282" s="133">
        <v>581200</v>
      </c>
      <c r="H282" s="145" t="s">
        <v>498</v>
      </c>
      <c r="I282" s="163" t="s">
        <v>1269</v>
      </c>
      <c r="J282" s="131"/>
      <c r="K282" s="131"/>
      <c r="L282" s="146"/>
      <c r="M282" s="158"/>
      <c r="N282" s="89" t="e">
        <f>VLOOKUP(#REF!,#REF!,2,FALSE)</f>
        <v>#REF!</v>
      </c>
      <c r="O282" s="158"/>
    </row>
    <row r="283" spans="5:15" ht="25.5" x14ac:dyDescent="0.2">
      <c r="E283" s="138" t="s">
        <v>499</v>
      </c>
      <c r="F283" s="139" t="s">
        <v>854</v>
      </c>
      <c r="G283" s="140">
        <v>581210</v>
      </c>
      <c r="H283" s="141" t="s">
        <v>1104</v>
      </c>
      <c r="I283" s="142" t="s">
        <v>1270</v>
      </c>
      <c r="J283" s="129">
        <v>1</v>
      </c>
      <c r="K283" s="129">
        <v>1</v>
      </c>
      <c r="L283" s="143">
        <f t="shared" si="4"/>
        <v>1</v>
      </c>
      <c r="M283" s="95" t="s">
        <v>1307</v>
      </c>
      <c r="N283" s="89" t="e">
        <f>VLOOKUP(#REF!,#REF!,2,FALSE)</f>
        <v>#REF!</v>
      </c>
      <c r="O283" s="95" t="s">
        <v>191</v>
      </c>
    </row>
    <row r="284" spans="5:15" x14ac:dyDescent="0.2">
      <c r="E284" s="138" t="s">
        <v>500</v>
      </c>
      <c r="F284" s="139" t="s">
        <v>855</v>
      </c>
      <c r="G284" s="140">
        <v>581211</v>
      </c>
      <c r="H284" s="141" t="s">
        <v>500</v>
      </c>
      <c r="I284" s="142" t="s">
        <v>1271</v>
      </c>
      <c r="J284" s="129">
        <v>1</v>
      </c>
      <c r="K284" s="129">
        <v>1</v>
      </c>
      <c r="L284" s="143">
        <f t="shared" si="4"/>
        <v>1</v>
      </c>
      <c r="M284" s="95" t="s">
        <v>1307</v>
      </c>
      <c r="N284" s="89" t="e">
        <f>VLOOKUP(#REF!,#REF!,2,FALSE)</f>
        <v>#REF!</v>
      </c>
      <c r="O284" s="95" t="s">
        <v>191</v>
      </c>
    </row>
    <row r="285" spans="5:15" x14ac:dyDescent="0.2">
      <c r="E285" s="138" t="s">
        <v>501</v>
      </c>
      <c r="F285" s="139" t="s">
        <v>856</v>
      </c>
      <c r="G285" s="140">
        <v>581212</v>
      </c>
      <c r="H285" s="141" t="s">
        <v>501</v>
      </c>
      <c r="I285" s="142" t="s">
        <v>1272</v>
      </c>
      <c r="J285" s="129">
        <v>1</v>
      </c>
      <c r="K285" s="129">
        <v>1</v>
      </c>
      <c r="L285" s="143">
        <f t="shared" si="4"/>
        <v>1</v>
      </c>
      <c r="M285" s="95" t="s">
        <v>1307</v>
      </c>
      <c r="N285" s="89" t="e">
        <f>VLOOKUP(#REF!,#REF!,2,FALSE)</f>
        <v>#REF!</v>
      </c>
      <c r="O285" s="95" t="s">
        <v>191</v>
      </c>
    </row>
    <row r="286" spans="5:15" x14ac:dyDescent="0.2">
      <c r="E286" s="138" t="s">
        <v>502</v>
      </c>
      <c r="F286" s="139" t="s">
        <v>857</v>
      </c>
      <c r="G286" s="140">
        <v>581213</v>
      </c>
      <c r="H286" s="141" t="s">
        <v>502</v>
      </c>
      <c r="I286" s="142" t="s">
        <v>1273</v>
      </c>
      <c r="J286" s="129">
        <v>1</v>
      </c>
      <c r="K286" s="129">
        <v>1</v>
      </c>
      <c r="L286" s="143">
        <f t="shared" si="4"/>
        <v>1</v>
      </c>
      <c r="M286" s="95" t="s">
        <v>1307</v>
      </c>
      <c r="N286" s="89" t="e">
        <f>VLOOKUP(#REF!,#REF!,2,FALSE)</f>
        <v>#REF!</v>
      </c>
      <c r="O286" s="95" t="s">
        <v>191</v>
      </c>
    </row>
    <row r="287" spans="5:15" x14ac:dyDescent="0.2">
      <c r="E287" s="138" t="s">
        <v>503</v>
      </c>
      <c r="F287" s="139" t="s">
        <v>858</v>
      </c>
      <c r="G287" s="140">
        <v>581214</v>
      </c>
      <c r="H287" s="141" t="s">
        <v>503</v>
      </c>
      <c r="I287" s="142" t="s">
        <v>1274</v>
      </c>
      <c r="J287" s="129">
        <v>1</v>
      </c>
      <c r="K287" s="129">
        <v>1</v>
      </c>
      <c r="L287" s="143">
        <f t="shared" si="4"/>
        <v>1</v>
      </c>
      <c r="M287" s="95" t="s">
        <v>1307</v>
      </c>
      <c r="N287" s="89" t="e">
        <f>VLOOKUP(#REF!,#REF!,2,FALSE)</f>
        <v>#REF!</v>
      </c>
      <c r="O287" s="95" t="s">
        <v>191</v>
      </c>
    </row>
    <row r="288" spans="5:15" x14ac:dyDescent="0.2">
      <c r="E288" s="138" t="s">
        <v>504</v>
      </c>
      <c r="F288" s="139" t="s">
        <v>859</v>
      </c>
      <c r="G288" s="140">
        <v>581215</v>
      </c>
      <c r="H288" s="141" t="s">
        <v>504</v>
      </c>
      <c r="I288" s="142" t="s">
        <v>1275</v>
      </c>
      <c r="J288" s="129">
        <v>1</v>
      </c>
      <c r="K288" s="129">
        <v>1</v>
      </c>
      <c r="L288" s="143">
        <f t="shared" si="4"/>
        <v>1</v>
      </c>
      <c r="M288" s="95" t="s">
        <v>1307</v>
      </c>
      <c r="N288" s="89" t="e">
        <f>VLOOKUP(#REF!,#REF!,2,FALSE)</f>
        <v>#REF!</v>
      </c>
      <c r="O288" s="95" t="s">
        <v>191</v>
      </c>
    </row>
    <row r="289" spans="5:15" ht="25.5" x14ac:dyDescent="0.2">
      <c r="E289" s="138" t="s">
        <v>505</v>
      </c>
      <c r="F289" s="139" t="s">
        <v>860</v>
      </c>
      <c r="G289" s="140">
        <v>581216</v>
      </c>
      <c r="H289" s="141" t="s">
        <v>505</v>
      </c>
      <c r="I289" s="142" t="s">
        <v>860</v>
      </c>
      <c r="J289" s="129">
        <v>1</v>
      </c>
      <c r="K289" s="129">
        <v>1</v>
      </c>
      <c r="L289" s="143">
        <f t="shared" si="4"/>
        <v>1</v>
      </c>
      <c r="M289" s="95" t="s">
        <v>1307</v>
      </c>
      <c r="N289" s="89" t="e">
        <f>VLOOKUP(#REF!,#REF!,2,FALSE)</f>
        <v>#REF!</v>
      </c>
      <c r="O289" s="95" t="s">
        <v>191</v>
      </c>
    </row>
    <row r="290" spans="5:15" x14ac:dyDescent="0.2">
      <c r="E290" s="138" t="s">
        <v>506</v>
      </c>
      <c r="F290" s="139" t="s">
        <v>861</v>
      </c>
      <c r="G290" s="140">
        <v>581217</v>
      </c>
      <c r="H290" s="141" t="s">
        <v>506</v>
      </c>
      <c r="I290" s="142" t="s">
        <v>1276</v>
      </c>
      <c r="J290" s="129">
        <v>1</v>
      </c>
      <c r="K290" s="129">
        <v>1</v>
      </c>
      <c r="L290" s="143">
        <f t="shared" si="4"/>
        <v>1</v>
      </c>
      <c r="M290" s="95" t="s">
        <v>1307</v>
      </c>
      <c r="N290" s="89" t="e">
        <f>VLOOKUP(#REF!,#REF!,2,FALSE)</f>
        <v>#REF!</v>
      </c>
      <c r="O290" s="95" t="s">
        <v>191</v>
      </c>
    </row>
    <row r="291" spans="5:15" ht="25.5" x14ac:dyDescent="0.2">
      <c r="E291" s="138" t="s">
        <v>507</v>
      </c>
      <c r="F291" s="139" t="s">
        <v>862</v>
      </c>
      <c r="G291" s="140">
        <v>581218</v>
      </c>
      <c r="H291" s="141" t="s">
        <v>1105</v>
      </c>
      <c r="I291" s="142" t="s">
        <v>1277</v>
      </c>
      <c r="J291" s="129">
        <v>1</v>
      </c>
      <c r="K291" s="129">
        <v>1</v>
      </c>
      <c r="L291" s="143">
        <f t="shared" si="4"/>
        <v>1</v>
      </c>
      <c r="M291" s="95" t="s">
        <v>1307</v>
      </c>
      <c r="N291" s="89" t="e">
        <f>VLOOKUP(#REF!,#REF!,2,FALSE)</f>
        <v>#REF!</v>
      </c>
      <c r="O291" s="95" t="s">
        <v>191</v>
      </c>
    </row>
    <row r="292" spans="5:15" ht="25.5" x14ac:dyDescent="0.2">
      <c r="E292" s="138" t="s">
        <v>508</v>
      </c>
      <c r="F292" s="139" t="s">
        <v>863</v>
      </c>
      <c r="G292" s="140">
        <v>581219</v>
      </c>
      <c r="H292" s="141" t="s">
        <v>1106</v>
      </c>
      <c r="I292" s="142" t="s">
        <v>1278</v>
      </c>
      <c r="J292" s="129">
        <v>1</v>
      </c>
      <c r="K292" s="129">
        <v>1</v>
      </c>
      <c r="L292" s="143">
        <f t="shared" si="4"/>
        <v>1</v>
      </c>
      <c r="M292" s="95" t="s">
        <v>1307</v>
      </c>
      <c r="N292" s="89" t="e">
        <f>VLOOKUP(#REF!,#REF!,2,FALSE)</f>
        <v>#REF!</v>
      </c>
      <c r="O292" s="95" t="s">
        <v>191</v>
      </c>
    </row>
    <row r="293" spans="5:15" ht="25.5" x14ac:dyDescent="0.2">
      <c r="E293" s="138" t="s">
        <v>509</v>
      </c>
      <c r="F293" s="139" t="s">
        <v>864</v>
      </c>
      <c r="G293" s="140">
        <v>581220</v>
      </c>
      <c r="H293" s="141" t="s">
        <v>1107</v>
      </c>
      <c r="I293" s="142" t="s">
        <v>1279</v>
      </c>
      <c r="J293" s="129">
        <v>1</v>
      </c>
      <c r="K293" s="129">
        <v>1</v>
      </c>
      <c r="L293" s="143">
        <f t="shared" si="4"/>
        <v>1</v>
      </c>
      <c r="M293" s="95" t="s">
        <v>1307</v>
      </c>
      <c r="N293" s="89" t="e">
        <f>VLOOKUP(#REF!,#REF!,2,FALSE)</f>
        <v>#REF!</v>
      </c>
      <c r="O293" s="95" t="s">
        <v>191</v>
      </c>
    </row>
    <row r="294" spans="5:15" x14ac:dyDescent="0.2">
      <c r="E294" s="138" t="s">
        <v>510</v>
      </c>
      <c r="F294" s="139" t="s">
        <v>865</v>
      </c>
      <c r="G294" s="140">
        <v>581221</v>
      </c>
      <c r="H294" s="141" t="s">
        <v>1108</v>
      </c>
      <c r="I294" s="142" t="s">
        <v>865</v>
      </c>
      <c r="J294" s="129">
        <v>3</v>
      </c>
      <c r="K294" s="129">
        <v>2</v>
      </c>
      <c r="L294" s="143">
        <f t="shared" si="4"/>
        <v>6</v>
      </c>
      <c r="M294" s="94" t="s">
        <v>1306</v>
      </c>
      <c r="N294" s="89" t="e">
        <f>VLOOKUP(#REF!,#REF!,2,FALSE)</f>
        <v>#REF!</v>
      </c>
      <c r="O294" s="94" t="s">
        <v>190</v>
      </c>
    </row>
    <row r="295" spans="5:15" x14ac:dyDescent="0.2">
      <c r="E295" s="138" t="s">
        <v>511</v>
      </c>
      <c r="F295" s="139" t="s">
        <v>866</v>
      </c>
      <c r="G295" s="140">
        <v>581222</v>
      </c>
      <c r="H295" s="141" t="s">
        <v>1109</v>
      </c>
      <c r="I295" s="142" t="s">
        <v>1280</v>
      </c>
      <c r="J295" s="129">
        <v>3</v>
      </c>
      <c r="K295" s="129">
        <v>2</v>
      </c>
      <c r="L295" s="143">
        <f t="shared" si="4"/>
        <v>6</v>
      </c>
      <c r="M295" s="94" t="s">
        <v>1306</v>
      </c>
      <c r="N295" s="89" t="e">
        <f>VLOOKUP(#REF!,#REF!,2,FALSE)</f>
        <v>#REF!</v>
      </c>
      <c r="O295" s="94" t="s">
        <v>190</v>
      </c>
    </row>
    <row r="296" spans="5:15" ht="25.5" x14ac:dyDescent="0.2">
      <c r="E296" s="138" t="s">
        <v>512</v>
      </c>
      <c r="F296" s="139" t="s">
        <v>867</v>
      </c>
      <c r="G296" s="140">
        <v>581219</v>
      </c>
      <c r="H296" s="141" t="s">
        <v>1106</v>
      </c>
      <c r="I296" s="142" t="s">
        <v>1278</v>
      </c>
      <c r="J296" s="129">
        <v>3</v>
      </c>
      <c r="K296" s="129">
        <v>2</v>
      </c>
      <c r="L296" s="143">
        <f t="shared" si="4"/>
        <v>6</v>
      </c>
      <c r="M296" s="94" t="s">
        <v>1306</v>
      </c>
      <c r="N296" s="89" t="e">
        <f>VLOOKUP(#REF!,#REF!,2,FALSE)</f>
        <v>#REF!</v>
      </c>
      <c r="O296" s="94" t="s">
        <v>190</v>
      </c>
    </row>
    <row r="297" spans="5:15" x14ac:dyDescent="0.2">
      <c r="E297" s="138" t="s">
        <v>513</v>
      </c>
      <c r="F297" s="139" t="s">
        <v>868</v>
      </c>
      <c r="G297" s="140">
        <v>581223</v>
      </c>
      <c r="H297" s="141" t="s">
        <v>513</v>
      </c>
      <c r="I297" s="142" t="s">
        <v>868</v>
      </c>
      <c r="J297" s="129">
        <v>1</v>
      </c>
      <c r="K297" s="129">
        <v>1</v>
      </c>
      <c r="L297" s="143">
        <f>J297*K297</f>
        <v>1</v>
      </c>
      <c r="M297" s="95" t="s">
        <v>1307</v>
      </c>
      <c r="N297" s="89" t="e">
        <f>VLOOKUP(#REF!,#REF!,2,FALSE)</f>
        <v>#REF!</v>
      </c>
      <c r="O297" s="95" t="s">
        <v>191</v>
      </c>
    </row>
    <row r="298" spans="5:15" x14ac:dyDescent="0.2">
      <c r="E298" s="138" t="s">
        <v>514</v>
      </c>
      <c r="F298" s="139" t="s">
        <v>869</v>
      </c>
      <c r="G298" s="140">
        <v>581224</v>
      </c>
      <c r="H298" s="141" t="s">
        <v>514</v>
      </c>
      <c r="I298" s="142" t="s">
        <v>1281</v>
      </c>
      <c r="J298" s="129">
        <v>1</v>
      </c>
      <c r="K298" s="129">
        <v>1</v>
      </c>
      <c r="L298" s="143">
        <f>J298*K298</f>
        <v>1</v>
      </c>
      <c r="M298" s="95" t="s">
        <v>1307</v>
      </c>
      <c r="N298" s="89" t="e">
        <f>VLOOKUP(#REF!,#REF!,2,FALSE)</f>
        <v>#REF!</v>
      </c>
      <c r="O298" s="95" t="s">
        <v>191</v>
      </c>
    </row>
    <row r="299" spans="5:15" x14ac:dyDescent="0.2">
      <c r="E299" s="138" t="s">
        <v>515</v>
      </c>
      <c r="F299" s="139" t="s">
        <v>870</v>
      </c>
      <c r="G299" s="140">
        <v>581225</v>
      </c>
      <c r="H299" s="141" t="s">
        <v>515</v>
      </c>
      <c r="I299" s="142" t="s">
        <v>870</v>
      </c>
      <c r="J299" s="129">
        <v>1</v>
      </c>
      <c r="K299" s="129">
        <v>1</v>
      </c>
      <c r="L299" s="143">
        <f>J299*K299</f>
        <v>1</v>
      </c>
      <c r="M299" s="95" t="s">
        <v>1307</v>
      </c>
      <c r="N299" s="89" t="e">
        <f>VLOOKUP(#REF!,#REF!,2,FALSE)</f>
        <v>#REF!</v>
      </c>
      <c r="O299" s="95" t="s">
        <v>191</v>
      </c>
    </row>
    <row r="300" spans="5:15" x14ac:dyDescent="0.2">
      <c r="E300" s="136" t="s">
        <v>516</v>
      </c>
      <c r="F300" s="146" t="s">
        <v>871</v>
      </c>
      <c r="G300" s="133"/>
      <c r="H300" s="145"/>
      <c r="I300" s="163"/>
      <c r="J300" s="131"/>
      <c r="K300" s="131"/>
      <c r="L300" s="146"/>
      <c r="M300" s="158"/>
      <c r="O300" s="158"/>
    </row>
    <row r="301" spans="5:15" x14ac:dyDescent="0.2">
      <c r="E301" s="138" t="s">
        <v>517</v>
      </c>
      <c r="F301" s="139" t="s">
        <v>872</v>
      </c>
      <c r="G301" s="140">
        <v>581310</v>
      </c>
      <c r="H301" s="141" t="s">
        <v>1110</v>
      </c>
      <c r="I301" s="142" t="s">
        <v>872</v>
      </c>
      <c r="J301" s="129">
        <v>1</v>
      </c>
      <c r="K301" s="129">
        <v>1</v>
      </c>
      <c r="L301" s="143">
        <f t="shared" si="4"/>
        <v>1</v>
      </c>
      <c r="M301" s="95" t="s">
        <v>1307</v>
      </c>
      <c r="N301" s="89" t="e">
        <f>VLOOKUP(#REF!,#REF!,2,FALSE)</f>
        <v>#REF!</v>
      </c>
      <c r="O301" s="95" t="s">
        <v>191</v>
      </c>
    </row>
    <row r="302" spans="5:15" x14ac:dyDescent="0.2">
      <c r="E302" s="138" t="s">
        <v>518</v>
      </c>
      <c r="F302" s="139" t="s">
        <v>873</v>
      </c>
      <c r="G302" s="140">
        <v>581311</v>
      </c>
      <c r="H302" s="141" t="s">
        <v>516</v>
      </c>
      <c r="I302" s="142" t="s">
        <v>1282</v>
      </c>
      <c r="J302" s="129">
        <v>2</v>
      </c>
      <c r="K302" s="129">
        <v>2</v>
      </c>
      <c r="L302" s="143">
        <f>J302*K302</f>
        <v>4</v>
      </c>
      <c r="M302" s="95" t="s">
        <v>1307</v>
      </c>
      <c r="N302" s="89" t="e">
        <f>VLOOKUP(#REF!,#REF!,2,FALSE)</f>
        <v>#REF!</v>
      </c>
      <c r="O302" s="95" t="s">
        <v>191</v>
      </c>
    </row>
    <row r="303" spans="5:15" ht="25.5" x14ac:dyDescent="0.2">
      <c r="E303" s="138" t="s">
        <v>519</v>
      </c>
      <c r="F303" s="139" t="s">
        <v>874</v>
      </c>
      <c r="G303" s="140">
        <v>581312</v>
      </c>
      <c r="H303" s="141" t="s">
        <v>1111</v>
      </c>
      <c r="I303" s="142" t="s">
        <v>1283</v>
      </c>
      <c r="J303" s="129">
        <v>2</v>
      </c>
      <c r="K303" s="129">
        <v>2</v>
      </c>
      <c r="L303" s="143">
        <f>J303*K303</f>
        <v>4</v>
      </c>
      <c r="M303" s="95" t="s">
        <v>1307</v>
      </c>
      <c r="N303" s="89" t="e">
        <f>VLOOKUP(#REF!,#REF!,2,FALSE)</f>
        <v>#REF!</v>
      </c>
      <c r="O303" s="95" t="s">
        <v>191</v>
      </c>
    </row>
    <row r="304" spans="5:15" ht="51" x14ac:dyDescent="0.2">
      <c r="E304" s="136" t="s">
        <v>520</v>
      </c>
      <c r="F304" s="150" t="s">
        <v>875</v>
      </c>
      <c r="G304" s="133">
        <v>581400</v>
      </c>
      <c r="H304" s="145" t="s">
        <v>1112</v>
      </c>
      <c r="I304" s="163" t="s">
        <v>1284</v>
      </c>
      <c r="J304" s="129">
        <v>4</v>
      </c>
      <c r="K304" s="129">
        <v>1</v>
      </c>
      <c r="L304" s="143">
        <f t="shared" si="4"/>
        <v>4</v>
      </c>
      <c r="M304" s="95" t="s">
        <v>1307</v>
      </c>
      <c r="N304" s="89" t="e">
        <f>VLOOKUP(#REF!,#REF!,2,FALSE)</f>
        <v>#REF!</v>
      </c>
      <c r="O304" s="95" t="s">
        <v>191</v>
      </c>
    </row>
    <row r="305" spans="5:15" ht="25.5" x14ac:dyDescent="0.2">
      <c r="E305" s="136" t="s">
        <v>521</v>
      </c>
      <c r="F305" s="150" t="s">
        <v>876</v>
      </c>
      <c r="G305" s="133">
        <v>581500</v>
      </c>
      <c r="H305" s="145" t="s">
        <v>1113</v>
      </c>
      <c r="I305" s="163" t="s">
        <v>1285</v>
      </c>
      <c r="J305" s="129">
        <v>1</v>
      </c>
      <c r="K305" s="129">
        <v>1</v>
      </c>
      <c r="L305" s="143">
        <f t="shared" si="4"/>
        <v>1</v>
      </c>
      <c r="M305" s="95" t="s">
        <v>1307</v>
      </c>
      <c r="N305" s="89" t="e">
        <f>VLOOKUP(#REF!,#REF!,2,FALSE)</f>
        <v>#REF!</v>
      </c>
      <c r="O305" s="95" t="s">
        <v>191</v>
      </c>
    </row>
    <row r="306" spans="5:15" ht="25.5" x14ac:dyDescent="0.2">
      <c r="E306" s="136" t="s">
        <v>522</v>
      </c>
      <c r="F306" s="132" t="s">
        <v>877</v>
      </c>
      <c r="G306" s="133">
        <v>581600</v>
      </c>
      <c r="H306" s="145" t="s">
        <v>1114</v>
      </c>
      <c r="I306" s="163" t="s">
        <v>877</v>
      </c>
      <c r="J306" s="129">
        <v>1</v>
      </c>
      <c r="K306" s="129">
        <v>1</v>
      </c>
      <c r="L306" s="143">
        <f t="shared" si="4"/>
        <v>1</v>
      </c>
      <c r="M306" s="95" t="s">
        <v>1307</v>
      </c>
      <c r="N306" s="89" t="e">
        <f>VLOOKUP(#REF!,#REF!,2,FALSE)</f>
        <v>#REF!</v>
      </c>
      <c r="O306" s="95" t="s">
        <v>191</v>
      </c>
    </row>
    <row r="307" spans="5:15" x14ac:dyDescent="0.2">
      <c r="E307" s="136" t="s">
        <v>523</v>
      </c>
      <c r="F307" s="150" t="s">
        <v>878</v>
      </c>
      <c r="G307" s="133">
        <v>581700</v>
      </c>
      <c r="H307" s="145" t="s">
        <v>1115</v>
      </c>
      <c r="I307" s="163" t="s">
        <v>1286</v>
      </c>
      <c r="J307" s="129">
        <v>1</v>
      </c>
      <c r="K307" s="129">
        <v>1</v>
      </c>
      <c r="L307" s="143">
        <f t="shared" si="4"/>
        <v>1</v>
      </c>
      <c r="M307" s="95" t="s">
        <v>1307</v>
      </c>
      <c r="N307" s="89" t="e">
        <f>VLOOKUP(#REF!,#REF!,2,FALSE)</f>
        <v>#REF!</v>
      </c>
      <c r="O307" s="95" t="s">
        <v>191</v>
      </c>
    </row>
    <row r="308" spans="5:15" x14ac:dyDescent="0.2">
      <c r="E308" s="124" t="s">
        <v>524</v>
      </c>
      <c r="F308" s="167" t="s">
        <v>879</v>
      </c>
      <c r="G308" s="126">
        <v>590000</v>
      </c>
      <c r="H308" s="127" t="s">
        <v>1116</v>
      </c>
      <c r="I308" s="184" t="s">
        <v>1287</v>
      </c>
      <c r="J308" s="151"/>
      <c r="K308" s="151"/>
      <c r="L308" s="156"/>
      <c r="M308" s="156"/>
      <c r="N308" s="89" t="e">
        <f>VLOOKUP(#REF!,#REF!,2,FALSE)</f>
        <v>#REF!</v>
      </c>
      <c r="O308" s="156"/>
    </row>
    <row r="309" spans="5:15" x14ac:dyDescent="0.2">
      <c r="E309" s="138" t="s">
        <v>525</v>
      </c>
      <c r="F309" s="139" t="s">
        <v>880</v>
      </c>
      <c r="G309" s="140">
        <v>591000</v>
      </c>
      <c r="H309" s="141" t="s">
        <v>525</v>
      </c>
      <c r="I309" s="142" t="s">
        <v>880</v>
      </c>
      <c r="J309" s="129">
        <v>1</v>
      </c>
      <c r="K309" s="129">
        <v>1</v>
      </c>
      <c r="L309" s="143">
        <f t="shared" si="4"/>
        <v>1</v>
      </c>
      <c r="M309" s="95" t="s">
        <v>1307</v>
      </c>
      <c r="N309" s="89" t="e">
        <f>VLOOKUP(#REF!,#REF!,2,FALSE)</f>
        <v>#REF!</v>
      </c>
      <c r="O309" s="95" t="s">
        <v>191</v>
      </c>
    </row>
    <row r="310" spans="5:15" x14ac:dyDescent="0.2">
      <c r="E310" s="138" t="s">
        <v>526</v>
      </c>
      <c r="F310" s="139" t="s">
        <v>881</v>
      </c>
      <c r="G310" s="140">
        <v>591100</v>
      </c>
      <c r="H310" s="141" t="s">
        <v>1117</v>
      </c>
      <c r="I310" s="142" t="s">
        <v>1288</v>
      </c>
      <c r="J310" s="129">
        <v>2</v>
      </c>
      <c r="K310" s="129">
        <v>2</v>
      </c>
      <c r="L310" s="143">
        <f t="shared" si="4"/>
        <v>4</v>
      </c>
      <c r="M310" s="95" t="s">
        <v>1307</v>
      </c>
      <c r="N310" s="89" t="e">
        <f>VLOOKUP(#REF!,#REF!,2,FALSE)</f>
        <v>#REF!</v>
      </c>
      <c r="O310" s="95" t="s">
        <v>191</v>
      </c>
    </row>
    <row r="311" spans="5:15" x14ac:dyDescent="0.2">
      <c r="E311" s="152" t="s">
        <v>527</v>
      </c>
      <c r="F311" s="139" t="s">
        <v>882</v>
      </c>
      <c r="G311" s="140">
        <v>591110</v>
      </c>
      <c r="H311" s="185" t="s">
        <v>527</v>
      </c>
      <c r="I311" s="142" t="s">
        <v>882</v>
      </c>
      <c r="J311" s="129">
        <v>2</v>
      </c>
      <c r="K311" s="129">
        <v>2</v>
      </c>
      <c r="L311" s="143">
        <f t="shared" si="4"/>
        <v>4</v>
      </c>
      <c r="M311" s="95" t="s">
        <v>1307</v>
      </c>
      <c r="N311" s="89" t="e">
        <f>VLOOKUP(#REF!,#REF!,2,FALSE)</f>
        <v>#REF!</v>
      </c>
      <c r="O311" s="95" t="s">
        <v>191</v>
      </c>
    </row>
    <row r="312" spans="5:15" x14ac:dyDescent="0.2">
      <c r="E312" s="152" t="s">
        <v>528</v>
      </c>
      <c r="F312" s="139" t="s">
        <v>883</v>
      </c>
      <c r="G312" s="140">
        <v>591120</v>
      </c>
      <c r="H312" s="185" t="s">
        <v>528</v>
      </c>
      <c r="I312" s="142" t="s">
        <v>883</v>
      </c>
      <c r="J312" s="129">
        <v>2</v>
      </c>
      <c r="K312" s="129">
        <v>2</v>
      </c>
      <c r="L312" s="143">
        <f t="shared" si="4"/>
        <v>4</v>
      </c>
      <c r="M312" s="95" t="s">
        <v>1307</v>
      </c>
      <c r="N312" s="89" t="e">
        <f>VLOOKUP(#REF!,#REF!,2,FALSE)</f>
        <v>#REF!</v>
      </c>
      <c r="O312" s="95" t="s">
        <v>191</v>
      </c>
    </row>
    <row r="313" spans="5:15" x14ac:dyDescent="0.2">
      <c r="E313" s="152" t="s">
        <v>529</v>
      </c>
      <c r="F313" s="139" t="s">
        <v>884</v>
      </c>
      <c r="G313" s="140">
        <v>591130</v>
      </c>
      <c r="H313" s="185" t="s">
        <v>529</v>
      </c>
      <c r="I313" s="142" t="s">
        <v>884</v>
      </c>
      <c r="J313" s="129">
        <v>2</v>
      </c>
      <c r="K313" s="129">
        <v>2</v>
      </c>
      <c r="L313" s="143">
        <f t="shared" si="4"/>
        <v>4</v>
      </c>
      <c r="M313" s="95" t="s">
        <v>1307</v>
      </c>
      <c r="N313" s="89" t="e">
        <f>VLOOKUP(#REF!,#REF!,2,FALSE)</f>
        <v>#REF!</v>
      </c>
      <c r="O313" s="95" t="s">
        <v>191</v>
      </c>
    </row>
    <row r="314" spans="5:15" x14ac:dyDescent="0.2">
      <c r="E314" s="152" t="s">
        <v>530</v>
      </c>
      <c r="F314" s="139" t="s">
        <v>885</v>
      </c>
      <c r="G314" s="140">
        <v>591140</v>
      </c>
      <c r="H314" s="185" t="s">
        <v>530</v>
      </c>
      <c r="I314" s="142" t="s">
        <v>885</v>
      </c>
      <c r="J314" s="129">
        <v>2</v>
      </c>
      <c r="K314" s="129">
        <v>2</v>
      </c>
      <c r="L314" s="143">
        <f t="shared" si="4"/>
        <v>4</v>
      </c>
      <c r="M314" s="95" t="s">
        <v>1307</v>
      </c>
      <c r="N314" s="89" t="e">
        <f>VLOOKUP(#REF!,#REF!,2,FALSE)</f>
        <v>#REF!</v>
      </c>
      <c r="O314" s="95" t="s">
        <v>191</v>
      </c>
    </row>
    <row r="315" spans="5:15" x14ac:dyDescent="0.2">
      <c r="E315" s="152" t="s">
        <v>531</v>
      </c>
      <c r="F315" s="139" t="s">
        <v>886</v>
      </c>
      <c r="G315" s="140">
        <v>591150</v>
      </c>
      <c r="H315" s="185" t="s">
        <v>531</v>
      </c>
      <c r="I315" s="142" t="s">
        <v>886</v>
      </c>
      <c r="J315" s="129">
        <v>2</v>
      </c>
      <c r="K315" s="129">
        <v>2</v>
      </c>
      <c r="L315" s="143">
        <f t="shared" si="4"/>
        <v>4</v>
      </c>
      <c r="M315" s="95" t="s">
        <v>1307</v>
      </c>
      <c r="N315" s="89" t="e">
        <f>VLOOKUP(#REF!,#REF!,2,FALSE)</f>
        <v>#REF!</v>
      </c>
      <c r="O315" s="95" t="s">
        <v>191</v>
      </c>
    </row>
    <row r="316" spans="5:15" ht="27" customHeight="1" x14ac:dyDescent="0.2">
      <c r="E316" s="152" t="s">
        <v>532</v>
      </c>
      <c r="F316" s="139" t="s">
        <v>887</v>
      </c>
      <c r="G316" s="140">
        <v>591160</v>
      </c>
      <c r="H316" s="185" t="s">
        <v>532</v>
      </c>
      <c r="I316" s="142" t="s">
        <v>887</v>
      </c>
      <c r="J316" s="129">
        <v>2</v>
      </c>
      <c r="K316" s="129">
        <v>2</v>
      </c>
      <c r="L316" s="143">
        <f t="shared" si="4"/>
        <v>4</v>
      </c>
      <c r="M316" s="95" t="s">
        <v>1307</v>
      </c>
      <c r="N316" s="89" t="e">
        <f>VLOOKUP(#REF!,#REF!,2,FALSE)</f>
        <v>#REF!</v>
      </c>
      <c r="O316" s="95" t="s">
        <v>191</v>
      </c>
    </row>
    <row r="317" spans="5:15" ht="25.5" x14ac:dyDescent="0.2">
      <c r="E317" s="138" t="s">
        <v>533</v>
      </c>
      <c r="F317" s="139" t="s">
        <v>888</v>
      </c>
      <c r="G317" s="140">
        <v>591200</v>
      </c>
      <c r="H317" s="141" t="s">
        <v>1118</v>
      </c>
      <c r="I317" s="142" t="s">
        <v>1289</v>
      </c>
      <c r="J317" s="129">
        <v>2</v>
      </c>
      <c r="K317" s="129">
        <v>2</v>
      </c>
      <c r="L317" s="143">
        <f t="shared" si="4"/>
        <v>4</v>
      </c>
      <c r="M317" s="95" t="s">
        <v>1307</v>
      </c>
      <c r="N317" s="89" t="e">
        <f>VLOOKUP(#REF!,#REF!,2,FALSE)</f>
        <v>#REF!</v>
      </c>
      <c r="O317" s="95" t="s">
        <v>191</v>
      </c>
    </row>
    <row r="318" spans="5:15" x14ac:dyDescent="0.2">
      <c r="E318" s="138" t="s">
        <v>534</v>
      </c>
      <c r="F318" s="139" t="s">
        <v>889</v>
      </c>
      <c r="G318" s="140">
        <v>591300</v>
      </c>
      <c r="H318" s="141" t="s">
        <v>534</v>
      </c>
      <c r="I318" s="142" t="s">
        <v>889</v>
      </c>
      <c r="J318" s="129">
        <v>2</v>
      </c>
      <c r="K318" s="129">
        <v>2</v>
      </c>
      <c r="L318" s="143">
        <f t="shared" si="4"/>
        <v>4</v>
      </c>
      <c r="M318" s="95" t="s">
        <v>1307</v>
      </c>
      <c r="N318" s="89" t="e">
        <f>VLOOKUP(#REF!,#REF!,2,FALSE)</f>
        <v>#REF!</v>
      </c>
      <c r="O318" s="95" t="s">
        <v>191</v>
      </c>
    </row>
    <row r="319" spans="5:15" x14ac:dyDescent="0.2">
      <c r="E319" s="138" t="s">
        <v>535</v>
      </c>
      <c r="F319" s="139" t="s">
        <v>890</v>
      </c>
      <c r="G319" s="140">
        <v>591400</v>
      </c>
      <c r="H319" s="141" t="s">
        <v>1119</v>
      </c>
      <c r="I319" s="142" t="s">
        <v>890</v>
      </c>
      <c r="J319" s="129">
        <v>2</v>
      </c>
      <c r="K319" s="129">
        <v>2</v>
      </c>
      <c r="L319" s="143">
        <f t="shared" si="4"/>
        <v>4</v>
      </c>
      <c r="M319" s="95" t="s">
        <v>1307</v>
      </c>
      <c r="N319" s="89" t="e">
        <f>VLOOKUP(#REF!,#REF!,2,FALSE)</f>
        <v>#REF!</v>
      </c>
      <c r="O319" s="95" t="s">
        <v>191</v>
      </c>
    </row>
    <row r="320" spans="5:15" ht="25.5" x14ac:dyDescent="0.2">
      <c r="E320" s="138" t="s">
        <v>536</v>
      </c>
      <c r="F320" s="139" t="s">
        <v>891</v>
      </c>
      <c r="G320" s="140">
        <v>591500</v>
      </c>
      <c r="H320" s="141" t="s">
        <v>1120</v>
      </c>
      <c r="I320" s="142" t="s">
        <v>891</v>
      </c>
      <c r="J320" s="129">
        <v>3</v>
      </c>
      <c r="K320" s="129">
        <v>3</v>
      </c>
      <c r="L320" s="143">
        <f t="shared" si="4"/>
        <v>9</v>
      </c>
      <c r="M320" s="94" t="s">
        <v>1306</v>
      </c>
      <c r="N320" s="89" t="e">
        <f>VLOOKUP(#REF!,#REF!,2,FALSE)</f>
        <v>#REF!</v>
      </c>
      <c r="O320" s="94" t="s">
        <v>190</v>
      </c>
    </row>
    <row r="321" spans="5:15" x14ac:dyDescent="0.2">
      <c r="E321" s="138" t="s">
        <v>537</v>
      </c>
      <c r="F321" s="139" t="s">
        <v>892</v>
      </c>
      <c r="G321" s="140">
        <v>591600</v>
      </c>
      <c r="H321" s="141" t="s">
        <v>1121</v>
      </c>
      <c r="I321" s="142" t="s">
        <v>1290</v>
      </c>
      <c r="J321" s="129">
        <v>2</v>
      </c>
      <c r="K321" s="129">
        <v>2</v>
      </c>
      <c r="L321" s="143">
        <f t="shared" si="4"/>
        <v>4</v>
      </c>
      <c r="M321" s="95" t="s">
        <v>1307</v>
      </c>
      <c r="N321" s="89" t="e">
        <f>VLOOKUP(#REF!,#REF!,2,FALSE)</f>
        <v>#REF!</v>
      </c>
      <c r="O321" s="95" t="s">
        <v>191</v>
      </c>
    </row>
    <row r="322" spans="5:15" x14ac:dyDescent="0.2">
      <c r="E322" s="138" t="s">
        <v>538</v>
      </c>
      <c r="F322" s="139" t="s">
        <v>893</v>
      </c>
      <c r="G322" s="140">
        <v>591700</v>
      </c>
      <c r="H322" s="141" t="s">
        <v>538</v>
      </c>
      <c r="I322" s="142" t="s">
        <v>1291</v>
      </c>
      <c r="J322" s="129">
        <v>1</v>
      </c>
      <c r="K322" s="129">
        <v>1</v>
      </c>
      <c r="L322" s="143">
        <f t="shared" si="4"/>
        <v>1</v>
      </c>
      <c r="M322" s="95" t="s">
        <v>1307</v>
      </c>
      <c r="N322" s="89" t="e">
        <f>VLOOKUP(#REF!,#REF!,2,FALSE)</f>
        <v>#REF!</v>
      </c>
      <c r="O322" s="95" t="s">
        <v>191</v>
      </c>
    </row>
    <row r="323" spans="5:15" x14ac:dyDescent="0.2">
      <c r="E323" s="138" t="s">
        <v>539</v>
      </c>
      <c r="F323" s="139" t="s">
        <v>894</v>
      </c>
      <c r="G323" s="140">
        <v>591800</v>
      </c>
      <c r="H323" s="141" t="s">
        <v>1122</v>
      </c>
      <c r="I323" s="142" t="s">
        <v>894</v>
      </c>
      <c r="J323" s="129">
        <v>2</v>
      </c>
      <c r="K323" s="129">
        <v>2</v>
      </c>
      <c r="L323" s="143">
        <f t="shared" si="4"/>
        <v>4</v>
      </c>
      <c r="M323" s="95" t="s">
        <v>1307</v>
      </c>
      <c r="N323" s="89" t="e">
        <f>VLOOKUP(#REF!,#REF!,2,FALSE)</f>
        <v>#REF!</v>
      </c>
      <c r="O323" s="95" t="s">
        <v>191</v>
      </c>
    </row>
    <row r="324" spans="5:15" ht="25.5" x14ac:dyDescent="0.2">
      <c r="E324" s="138" t="s">
        <v>540</v>
      </c>
      <c r="F324" s="139" t="s">
        <v>895</v>
      </c>
      <c r="G324" s="140">
        <v>591900</v>
      </c>
      <c r="H324" s="141" t="s">
        <v>1123</v>
      </c>
      <c r="I324" s="142" t="s">
        <v>895</v>
      </c>
      <c r="J324" s="129">
        <v>2</v>
      </c>
      <c r="K324" s="129">
        <v>2</v>
      </c>
      <c r="L324" s="143">
        <f t="shared" si="4"/>
        <v>4</v>
      </c>
      <c r="M324" s="95" t="s">
        <v>1307</v>
      </c>
      <c r="N324" s="89" t="e">
        <f>VLOOKUP(#REF!,#REF!,2,FALSE)</f>
        <v>#REF!</v>
      </c>
      <c r="O324" s="95" t="s">
        <v>191</v>
      </c>
    </row>
    <row r="325" spans="5:15" x14ac:dyDescent="0.2">
      <c r="E325" s="138" t="s">
        <v>541</v>
      </c>
      <c r="F325" s="139" t="s">
        <v>896</v>
      </c>
      <c r="G325" s="140">
        <v>592000</v>
      </c>
      <c r="H325" s="141" t="s">
        <v>1124</v>
      </c>
      <c r="I325" s="142" t="s">
        <v>896</v>
      </c>
      <c r="J325" s="129">
        <v>1</v>
      </c>
      <c r="K325" s="129">
        <v>1</v>
      </c>
      <c r="L325" s="143">
        <f t="shared" si="4"/>
        <v>1</v>
      </c>
      <c r="M325" s="95" t="s">
        <v>1307</v>
      </c>
      <c r="N325" s="89" t="e">
        <f>VLOOKUP(#REF!,#REF!,2,FALSE)</f>
        <v>#REF!</v>
      </c>
      <c r="O325" s="95" t="s">
        <v>191</v>
      </c>
    </row>
    <row r="326" spans="5:15" x14ac:dyDescent="0.2">
      <c r="E326" s="138" t="s">
        <v>542</v>
      </c>
      <c r="F326" s="139" t="s">
        <v>897</v>
      </c>
      <c r="G326" s="140">
        <v>592100</v>
      </c>
      <c r="H326" s="141" t="s">
        <v>542</v>
      </c>
      <c r="I326" s="142" t="s">
        <v>897</v>
      </c>
      <c r="J326" s="129">
        <v>1</v>
      </c>
      <c r="K326" s="129">
        <v>1</v>
      </c>
      <c r="L326" s="143">
        <f t="shared" si="4"/>
        <v>1</v>
      </c>
      <c r="M326" s="95" t="s">
        <v>1307</v>
      </c>
      <c r="N326" s="89" t="e">
        <f>VLOOKUP(#REF!,#REF!,2,FALSE)</f>
        <v>#REF!</v>
      </c>
      <c r="O326" s="95" t="s">
        <v>191</v>
      </c>
    </row>
    <row r="327" spans="5:15" x14ac:dyDescent="0.2">
      <c r="E327" s="124" t="s">
        <v>543</v>
      </c>
      <c r="F327" s="125" t="s">
        <v>898</v>
      </c>
      <c r="G327" s="126">
        <v>600000</v>
      </c>
      <c r="H327" s="127" t="s">
        <v>1125</v>
      </c>
      <c r="I327" s="128" t="s">
        <v>1292</v>
      </c>
      <c r="J327" s="151"/>
      <c r="K327" s="151"/>
      <c r="L327" s="156"/>
      <c r="M327" s="156"/>
      <c r="N327" s="89" t="e">
        <f>VLOOKUP(#REF!,#REF!,2,FALSE)</f>
        <v>#REF!</v>
      </c>
      <c r="O327" s="156"/>
    </row>
    <row r="328" spans="5:15" x14ac:dyDescent="0.2">
      <c r="E328" s="138" t="s">
        <v>544</v>
      </c>
      <c r="F328" s="139" t="s">
        <v>899</v>
      </c>
      <c r="G328" s="140">
        <v>601000</v>
      </c>
      <c r="H328" s="141" t="s">
        <v>1126</v>
      </c>
      <c r="I328" s="142" t="s">
        <v>1293</v>
      </c>
      <c r="J328" s="129">
        <v>1</v>
      </c>
      <c r="K328" s="129">
        <v>1</v>
      </c>
      <c r="L328" s="143">
        <f t="shared" si="4"/>
        <v>1</v>
      </c>
      <c r="M328" s="95" t="s">
        <v>1307</v>
      </c>
      <c r="N328" s="89" t="e">
        <f>VLOOKUP(#REF!,#REF!,2,FALSE)</f>
        <v>#REF!</v>
      </c>
      <c r="O328" s="95" t="s">
        <v>191</v>
      </c>
    </row>
    <row r="329" spans="5:15" x14ac:dyDescent="0.2">
      <c r="E329" s="138" t="s">
        <v>545</v>
      </c>
      <c r="F329" s="139" t="s">
        <v>900</v>
      </c>
      <c r="G329" s="140">
        <v>601100</v>
      </c>
      <c r="H329" s="141" t="s">
        <v>1127</v>
      </c>
      <c r="I329" s="142" t="s">
        <v>1294</v>
      </c>
      <c r="J329" s="129">
        <v>1</v>
      </c>
      <c r="K329" s="129">
        <v>1</v>
      </c>
      <c r="L329" s="143">
        <f t="shared" si="4"/>
        <v>1</v>
      </c>
      <c r="M329" s="95" t="s">
        <v>1307</v>
      </c>
      <c r="N329" s="89" t="e">
        <f>VLOOKUP(#REF!,#REF!,2,FALSE)</f>
        <v>#REF!</v>
      </c>
      <c r="O329" s="95" t="s">
        <v>191</v>
      </c>
    </row>
    <row r="330" spans="5:15" x14ac:dyDescent="0.2">
      <c r="E330" s="138" t="s">
        <v>546</v>
      </c>
      <c r="F330" s="139" t="s">
        <v>901</v>
      </c>
      <c r="G330" s="140">
        <v>601200</v>
      </c>
      <c r="H330" s="141" t="s">
        <v>1128</v>
      </c>
      <c r="I330" s="142" t="s">
        <v>1295</v>
      </c>
      <c r="J330" s="129">
        <v>1</v>
      </c>
      <c r="K330" s="129">
        <v>1</v>
      </c>
      <c r="L330" s="143">
        <f t="shared" si="4"/>
        <v>1</v>
      </c>
      <c r="M330" s="95" t="s">
        <v>1307</v>
      </c>
      <c r="N330" s="89" t="e">
        <f>VLOOKUP(#REF!,#REF!,2,FALSE)</f>
        <v>#REF!</v>
      </c>
      <c r="O330" s="95" t="s">
        <v>191</v>
      </c>
    </row>
    <row r="331" spans="5:15" ht="25.5" x14ac:dyDescent="0.2">
      <c r="E331" s="138" t="s">
        <v>547</v>
      </c>
      <c r="F331" s="139" t="s">
        <v>902</v>
      </c>
      <c r="G331" s="140">
        <v>601300</v>
      </c>
      <c r="H331" s="138" t="s">
        <v>547</v>
      </c>
      <c r="I331" s="142" t="s">
        <v>1296</v>
      </c>
      <c r="J331" s="129">
        <v>1</v>
      </c>
      <c r="K331" s="129">
        <v>1</v>
      </c>
      <c r="L331" s="143">
        <f t="shared" si="4"/>
        <v>1</v>
      </c>
      <c r="M331" s="95" t="s">
        <v>1307</v>
      </c>
      <c r="N331" s="89" t="e">
        <f>VLOOKUP(#REF!,#REF!,2,FALSE)</f>
        <v>#REF!</v>
      </c>
      <c r="O331" s="95" t="s">
        <v>191</v>
      </c>
    </row>
    <row r="332" spans="5:15" x14ac:dyDescent="0.2">
      <c r="E332" s="138" t="s">
        <v>548</v>
      </c>
      <c r="F332" s="139" t="s">
        <v>903</v>
      </c>
      <c r="G332" s="140">
        <v>601400</v>
      </c>
      <c r="H332" s="141" t="s">
        <v>1129</v>
      </c>
      <c r="I332" s="142" t="s">
        <v>1297</v>
      </c>
      <c r="J332" s="129">
        <v>1</v>
      </c>
      <c r="K332" s="129">
        <v>1</v>
      </c>
      <c r="L332" s="143">
        <f t="shared" si="4"/>
        <v>1</v>
      </c>
      <c r="M332" s="95" t="s">
        <v>1307</v>
      </c>
      <c r="N332" s="89" t="e">
        <f>VLOOKUP(#REF!,#REF!,2,FALSE)</f>
        <v>#REF!</v>
      </c>
      <c r="O332" s="95" t="s">
        <v>191</v>
      </c>
    </row>
    <row r="333" spans="5:15" x14ac:dyDescent="0.2">
      <c r="E333" s="138" t="s">
        <v>549</v>
      </c>
      <c r="F333" s="139" t="s">
        <v>904</v>
      </c>
      <c r="G333" s="140">
        <v>601500</v>
      </c>
      <c r="H333" s="141" t="s">
        <v>1130</v>
      </c>
      <c r="I333" s="142" t="s">
        <v>1298</v>
      </c>
      <c r="J333" s="129">
        <v>1</v>
      </c>
      <c r="K333" s="129">
        <v>1</v>
      </c>
      <c r="L333" s="143">
        <f t="shared" si="4"/>
        <v>1</v>
      </c>
      <c r="M333" s="95" t="s">
        <v>1307</v>
      </c>
      <c r="N333" s="89" t="e">
        <f>VLOOKUP(#REF!,#REF!,2,FALSE)</f>
        <v>#REF!</v>
      </c>
      <c r="O333" s="95" t="s">
        <v>191</v>
      </c>
    </row>
    <row r="334" spans="5:15" x14ac:dyDescent="0.2">
      <c r="E334" s="138" t="s">
        <v>550</v>
      </c>
      <c r="F334" s="139" t="s">
        <v>905</v>
      </c>
      <c r="G334" s="140">
        <v>601600</v>
      </c>
      <c r="H334" s="141" t="s">
        <v>1131</v>
      </c>
      <c r="I334" s="142" t="s">
        <v>905</v>
      </c>
      <c r="J334" s="129">
        <v>1</v>
      </c>
      <c r="K334" s="129">
        <v>1</v>
      </c>
      <c r="L334" s="143">
        <f t="shared" si="4"/>
        <v>1</v>
      </c>
      <c r="M334" s="95" t="s">
        <v>1307</v>
      </c>
      <c r="N334" s="89" t="e">
        <f>VLOOKUP(#REF!,#REF!,2,FALSE)</f>
        <v>#REF!</v>
      </c>
      <c r="O334" s="95" t="s">
        <v>191</v>
      </c>
    </row>
    <row r="335" spans="5:15" x14ac:dyDescent="0.2">
      <c r="E335" s="138" t="s">
        <v>551</v>
      </c>
      <c r="F335" s="139" t="s">
        <v>906</v>
      </c>
      <c r="G335" s="140">
        <v>601800</v>
      </c>
      <c r="H335" s="141" t="s">
        <v>551</v>
      </c>
      <c r="I335" s="142" t="s">
        <v>906</v>
      </c>
      <c r="J335" s="129">
        <v>3</v>
      </c>
      <c r="K335" s="129">
        <v>3</v>
      </c>
      <c r="L335" s="143">
        <f t="shared" si="4"/>
        <v>9</v>
      </c>
      <c r="M335" s="94" t="s">
        <v>1306</v>
      </c>
      <c r="N335" s="89" t="e">
        <f>VLOOKUP(#REF!,#REF!,2,FALSE)</f>
        <v>#REF!</v>
      </c>
      <c r="O335" s="94" t="s">
        <v>190</v>
      </c>
    </row>
    <row r="336" spans="5:15" x14ac:dyDescent="0.2">
      <c r="E336" s="138" t="s">
        <v>552</v>
      </c>
      <c r="F336" s="139" t="s">
        <v>907</v>
      </c>
      <c r="G336" s="140">
        <v>601900</v>
      </c>
      <c r="H336" s="141" t="s">
        <v>552</v>
      </c>
      <c r="I336" s="142" t="s">
        <v>907</v>
      </c>
      <c r="J336" s="129">
        <v>3</v>
      </c>
      <c r="K336" s="129">
        <v>2</v>
      </c>
      <c r="L336" s="143">
        <f t="shared" si="4"/>
        <v>6</v>
      </c>
      <c r="M336" s="94" t="s">
        <v>1306</v>
      </c>
      <c r="N336" s="89" t="e">
        <f>VLOOKUP(#REF!,#REF!,2,FALSE)</f>
        <v>#REF!</v>
      </c>
      <c r="O336" s="94" t="s">
        <v>190</v>
      </c>
    </row>
    <row r="337" spans="5:15" x14ac:dyDescent="0.2">
      <c r="E337" s="138" t="s">
        <v>553</v>
      </c>
      <c r="F337" s="139" t="s">
        <v>908</v>
      </c>
      <c r="G337" s="140">
        <v>602200</v>
      </c>
      <c r="H337" s="141" t="s">
        <v>553</v>
      </c>
      <c r="I337" s="142" t="s">
        <v>1299</v>
      </c>
      <c r="J337" s="129">
        <v>4</v>
      </c>
      <c r="K337" s="129">
        <v>2</v>
      </c>
      <c r="L337" s="143">
        <f t="shared" si="4"/>
        <v>8</v>
      </c>
      <c r="M337" s="94" t="s">
        <v>1306</v>
      </c>
      <c r="N337" s="89" t="e">
        <f>VLOOKUP(#REF!,#REF!,2,FALSE)</f>
        <v>#REF!</v>
      </c>
      <c r="O337" s="94" t="s">
        <v>190</v>
      </c>
    </row>
    <row r="338" spans="5:15" x14ac:dyDescent="0.2">
      <c r="E338" s="138" t="s">
        <v>554</v>
      </c>
      <c r="F338" s="139" t="s">
        <v>909</v>
      </c>
      <c r="G338" s="140">
        <v>602300</v>
      </c>
      <c r="H338" s="141" t="s">
        <v>1132</v>
      </c>
      <c r="I338" s="142" t="s">
        <v>909</v>
      </c>
      <c r="J338" s="129">
        <v>1</v>
      </c>
      <c r="K338" s="129">
        <v>1</v>
      </c>
      <c r="L338" s="143">
        <f t="shared" si="4"/>
        <v>1</v>
      </c>
      <c r="M338" s="95" t="s">
        <v>1307</v>
      </c>
      <c r="N338" s="89" t="e">
        <f>VLOOKUP(#REF!,#REF!,2,FALSE)</f>
        <v>#REF!</v>
      </c>
      <c r="O338" s="95" t="s">
        <v>191</v>
      </c>
    </row>
    <row r="339" spans="5:15" x14ac:dyDescent="0.2">
      <c r="E339" s="138" t="s">
        <v>555</v>
      </c>
      <c r="F339" s="139" t="s">
        <v>910</v>
      </c>
      <c r="G339" s="140">
        <v>602400</v>
      </c>
      <c r="H339" s="141" t="s">
        <v>555</v>
      </c>
      <c r="I339" s="142" t="s">
        <v>910</v>
      </c>
      <c r="J339" s="129">
        <v>1</v>
      </c>
      <c r="K339" s="129">
        <v>1</v>
      </c>
      <c r="L339" s="143">
        <f t="shared" si="4"/>
        <v>1</v>
      </c>
      <c r="M339" s="95" t="s">
        <v>1307</v>
      </c>
      <c r="N339" s="89" t="e">
        <f>VLOOKUP(#REF!,#REF!,2,FALSE)</f>
        <v>#REF!</v>
      </c>
      <c r="O339" s="95" t="s">
        <v>191</v>
      </c>
    </row>
    <row r="340" spans="5:15" ht="25.5" x14ac:dyDescent="0.2">
      <c r="E340" s="138" t="s">
        <v>556</v>
      </c>
      <c r="F340" s="139" t="s">
        <v>911</v>
      </c>
      <c r="G340" s="140">
        <v>602500</v>
      </c>
      <c r="H340" s="141" t="s">
        <v>1133</v>
      </c>
      <c r="I340" s="142" t="s">
        <v>1300</v>
      </c>
      <c r="J340" s="129">
        <v>2</v>
      </c>
      <c r="K340" s="129">
        <v>2</v>
      </c>
      <c r="L340" s="143">
        <f t="shared" ref="L340:L358" si="5">J340*K340</f>
        <v>4</v>
      </c>
      <c r="M340" s="95" t="s">
        <v>1307</v>
      </c>
      <c r="N340" s="89" t="e">
        <f>VLOOKUP(#REF!,#REF!,2,FALSE)</f>
        <v>#REF!</v>
      </c>
      <c r="O340" s="95" t="s">
        <v>191</v>
      </c>
    </row>
    <row r="341" spans="5:15" x14ac:dyDescent="0.2">
      <c r="E341" s="186" t="s">
        <v>557</v>
      </c>
      <c r="F341" s="187" t="s">
        <v>912</v>
      </c>
      <c r="G341" s="140">
        <v>602600</v>
      </c>
      <c r="H341" s="141" t="s">
        <v>1134</v>
      </c>
      <c r="I341" s="142" t="s">
        <v>1301</v>
      </c>
      <c r="J341" s="129">
        <v>1</v>
      </c>
      <c r="K341" s="129">
        <v>1</v>
      </c>
      <c r="L341" s="143">
        <f t="shared" si="5"/>
        <v>1</v>
      </c>
      <c r="M341" s="95" t="s">
        <v>1307</v>
      </c>
      <c r="N341" s="89" t="e">
        <f>VLOOKUP(#REF!,#REF!,2,FALSE)</f>
        <v>#REF!</v>
      </c>
      <c r="O341" s="95" t="s">
        <v>191</v>
      </c>
    </row>
    <row r="342" spans="5:15" ht="25.5" x14ac:dyDescent="0.2">
      <c r="E342" s="138" t="s">
        <v>558</v>
      </c>
      <c r="F342" s="139" t="s">
        <v>913</v>
      </c>
      <c r="G342" s="140">
        <v>602700</v>
      </c>
      <c r="H342" s="141" t="s">
        <v>1135</v>
      </c>
      <c r="I342" s="142" t="s">
        <v>1302</v>
      </c>
      <c r="J342" s="129">
        <v>1</v>
      </c>
      <c r="K342" s="129">
        <v>1</v>
      </c>
      <c r="L342" s="143">
        <f t="shared" si="5"/>
        <v>1</v>
      </c>
      <c r="M342" s="95" t="s">
        <v>1307</v>
      </c>
      <c r="N342" s="89" t="e">
        <f>VLOOKUP(#REF!,#REF!,2,FALSE)</f>
        <v>#REF!</v>
      </c>
      <c r="O342" s="95" t="s">
        <v>191</v>
      </c>
    </row>
    <row r="343" spans="5:15" x14ac:dyDescent="0.2">
      <c r="E343" s="138" t="s">
        <v>559</v>
      </c>
      <c r="F343" s="139" t="s">
        <v>914</v>
      </c>
      <c r="G343" s="140">
        <v>602800</v>
      </c>
      <c r="H343" s="141" t="s">
        <v>1136</v>
      </c>
      <c r="I343" s="142" t="s">
        <v>914</v>
      </c>
      <c r="J343" s="129">
        <v>1</v>
      </c>
      <c r="K343" s="129">
        <v>1</v>
      </c>
      <c r="L343" s="143">
        <f t="shared" si="5"/>
        <v>1</v>
      </c>
      <c r="M343" s="95" t="s">
        <v>1307</v>
      </c>
      <c r="N343" s="89" t="e">
        <f>VLOOKUP(#REF!,#REF!,2,FALSE)</f>
        <v>#REF!</v>
      </c>
      <c r="O343" s="95" t="s">
        <v>191</v>
      </c>
    </row>
    <row r="344" spans="5:15" x14ac:dyDescent="0.2">
      <c r="E344" s="138" t="s">
        <v>560</v>
      </c>
      <c r="F344" s="139" t="s">
        <v>915</v>
      </c>
      <c r="G344" s="140">
        <v>602900</v>
      </c>
      <c r="H344" s="141" t="s">
        <v>1137</v>
      </c>
      <c r="I344" s="142" t="s">
        <v>915</v>
      </c>
      <c r="J344" s="129">
        <v>1</v>
      </c>
      <c r="K344" s="129">
        <v>1</v>
      </c>
      <c r="L344" s="143">
        <f t="shared" si="5"/>
        <v>1</v>
      </c>
      <c r="M344" s="95" t="s">
        <v>1307</v>
      </c>
      <c r="N344" s="89" t="e">
        <f>VLOOKUP(#REF!,#REF!,2,FALSE)</f>
        <v>#REF!</v>
      </c>
      <c r="O344" s="95" t="s">
        <v>191</v>
      </c>
    </row>
    <row r="345" spans="5:15" x14ac:dyDescent="0.2">
      <c r="E345" s="138" t="s">
        <v>561</v>
      </c>
      <c r="F345" s="139" t="s">
        <v>916</v>
      </c>
      <c r="G345" s="140">
        <v>603000</v>
      </c>
      <c r="H345" s="141" t="s">
        <v>1138</v>
      </c>
      <c r="I345" s="142" t="s">
        <v>1303</v>
      </c>
      <c r="J345" s="129">
        <v>1</v>
      </c>
      <c r="K345" s="129">
        <v>1</v>
      </c>
      <c r="L345" s="143">
        <f t="shared" si="5"/>
        <v>1</v>
      </c>
      <c r="M345" s="95" t="s">
        <v>1307</v>
      </c>
      <c r="N345" s="89" t="e">
        <f>VLOOKUP(#REF!,#REF!,2,FALSE)</f>
        <v>#REF!</v>
      </c>
      <c r="O345" s="95" t="s">
        <v>191</v>
      </c>
    </row>
    <row r="346" spans="5:15" x14ac:dyDescent="0.2">
      <c r="E346" s="138" t="s">
        <v>562</v>
      </c>
      <c r="F346" s="139" t="s">
        <v>917</v>
      </c>
      <c r="G346" s="140">
        <v>603100</v>
      </c>
      <c r="H346" s="141" t="s">
        <v>1139</v>
      </c>
      <c r="I346" s="142" t="s">
        <v>1304</v>
      </c>
      <c r="J346" s="129">
        <v>1</v>
      </c>
      <c r="K346" s="129">
        <v>1</v>
      </c>
      <c r="L346" s="143">
        <f t="shared" si="5"/>
        <v>1</v>
      </c>
      <c r="M346" s="95" t="s">
        <v>1307</v>
      </c>
      <c r="O346" s="95" t="s">
        <v>191</v>
      </c>
    </row>
    <row r="347" spans="5:15" s="98" customFormat="1" ht="25.5" x14ac:dyDescent="0.2">
      <c r="E347" s="138" t="s">
        <v>563</v>
      </c>
      <c r="F347" s="139" t="s">
        <v>918</v>
      </c>
      <c r="G347" s="140">
        <v>603200</v>
      </c>
      <c r="H347" s="141" t="s">
        <v>1140</v>
      </c>
      <c r="I347" s="142" t="s">
        <v>918</v>
      </c>
      <c r="J347" s="129">
        <v>2</v>
      </c>
      <c r="K347" s="129">
        <v>2</v>
      </c>
      <c r="L347" s="143">
        <f t="shared" si="5"/>
        <v>4</v>
      </c>
      <c r="M347" s="95" t="s">
        <v>1307</v>
      </c>
      <c r="O347" s="95" t="s">
        <v>191</v>
      </c>
    </row>
    <row r="348" spans="5:15" s="98" customFormat="1" x14ac:dyDescent="0.2">
      <c r="E348" s="138" t="s">
        <v>564</v>
      </c>
      <c r="F348" s="139" t="s">
        <v>919</v>
      </c>
      <c r="G348" s="140">
        <v>603300</v>
      </c>
      <c r="H348" s="138" t="s">
        <v>564</v>
      </c>
      <c r="I348" s="142" t="s">
        <v>919</v>
      </c>
      <c r="J348" s="129">
        <v>2</v>
      </c>
      <c r="K348" s="129">
        <v>2</v>
      </c>
      <c r="L348" s="143">
        <f t="shared" si="5"/>
        <v>4</v>
      </c>
      <c r="M348" s="95" t="s">
        <v>1307</v>
      </c>
      <c r="O348" s="95" t="s">
        <v>191</v>
      </c>
    </row>
    <row r="349" spans="5:15" s="98" customFormat="1" x14ac:dyDescent="0.2">
      <c r="E349" s="138" t="s">
        <v>565</v>
      </c>
      <c r="F349" s="139" t="s">
        <v>920</v>
      </c>
      <c r="G349" s="140">
        <v>603400</v>
      </c>
      <c r="H349" s="141" t="s">
        <v>565</v>
      </c>
      <c r="I349" s="142" t="s">
        <v>920</v>
      </c>
      <c r="J349" s="129">
        <v>1</v>
      </c>
      <c r="K349" s="129">
        <v>1</v>
      </c>
      <c r="L349" s="143">
        <f t="shared" si="5"/>
        <v>1</v>
      </c>
      <c r="M349" s="95" t="s">
        <v>1307</v>
      </c>
      <c r="O349" s="95" t="s">
        <v>191</v>
      </c>
    </row>
    <row r="350" spans="5:15" s="98" customFormat="1" x14ac:dyDescent="0.2">
      <c r="E350" s="138" t="s">
        <v>566</v>
      </c>
      <c r="F350" s="139" t="s">
        <v>921</v>
      </c>
      <c r="G350" s="140">
        <v>603500</v>
      </c>
      <c r="H350" s="141" t="s">
        <v>566</v>
      </c>
      <c r="I350" s="142" t="s">
        <v>921</v>
      </c>
      <c r="J350" s="129">
        <v>1</v>
      </c>
      <c r="K350" s="129">
        <v>1</v>
      </c>
      <c r="L350" s="143">
        <f t="shared" si="5"/>
        <v>1</v>
      </c>
      <c r="M350" s="95" t="s">
        <v>1307</v>
      </c>
      <c r="O350" s="95" t="s">
        <v>191</v>
      </c>
    </row>
    <row r="351" spans="5:15" s="98" customFormat="1" ht="25.5" customHeight="1" x14ac:dyDescent="0.2">
      <c r="E351" s="138" t="s">
        <v>567</v>
      </c>
      <c r="F351" s="139" t="s">
        <v>922</v>
      </c>
      <c r="G351" s="140">
        <v>601000</v>
      </c>
      <c r="H351" s="141" t="s">
        <v>1126</v>
      </c>
      <c r="I351" s="142" t="s">
        <v>1293</v>
      </c>
      <c r="J351" s="129">
        <v>1</v>
      </c>
      <c r="K351" s="129">
        <v>1</v>
      </c>
      <c r="L351" s="143">
        <f t="shared" si="5"/>
        <v>1</v>
      </c>
      <c r="M351" s="95" t="s">
        <v>1307</v>
      </c>
      <c r="O351" s="95" t="s">
        <v>191</v>
      </c>
    </row>
    <row r="352" spans="5:15" s="98" customFormat="1" ht="35.25" customHeight="1" x14ac:dyDescent="0.2">
      <c r="E352" s="138" t="s">
        <v>568</v>
      </c>
      <c r="F352" s="139" t="s">
        <v>923</v>
      </c>
      <c r="G352" s="140">
        <v>601100</v>
      </c>
      <c r="H352" s="141" t="s">
        <v>1127</v>
      </c>
      <c r="I352" s="142" t="s">
        <v>1294</v>
      </c>
      <c r="J352" s="129">
        <v>1</v>
      </c>
      <c r="K352" s="129">
        <v>1</v>
      </c>
      <c r="L352" s="143">
        <f t="shared" si="5"/>
        <v>1</v>
      </c>
      <c r="M352" s="95" t="s">
        <v>1307</v>
      </c>
      <c r="O352" s="95" t="s">
        <v>191</v>
      </c>
    </row>
    <row r="353" spans="5:15" s="98" customFormat="1" x14ac:dyDescent="0.2">
      <c r="E353" s="138" t="s">
        <v>569</v>
      </c>
      <c r="F353" s="139" t="s">
        <v>924</v>
      </c>
      <c r="G353" s="140">
        <v>601200</v>
      </c>
      <c r="H353" s="141" t="s">
        <v>1128</v>
      </c>
      <c r="I353" s="142" t="s">
        <v>1295</v>
      </c>
      <c r="J353" s="129">
        <v>1</v>
      </c>
      <c r="K353" s="129">
        <v>1</v>
      </c>
      <c r="L353" s="143">
        <f t="shared" si="5"/>
        <v>1</v>
      </c>
      <c r="M353" s="95" t="s">
        <v>1307</v>
      </c>
      <c r="O353" s="95" t="s">
        <v>191</v>
      </c>
    </row>
    <row r="354" spans="5:15" s="98" customFormat="1" ht="53.25" customHeight="1" x14ac:dyDescent="0.2">
      <c r="E354" s="138" t="s">
        <v>570</v>
      </c>
      <c r="F354" s="139" t="s">
        <v>925</v>
      </c>
      <c r="G354" s="140">
        <v>601400</v>
      </c>
      <c r="H354" s="141" t="s">
        <v>1141</v>
      </c>
      <c r="I354" s="142" t="s">
        <v>1297</v>
      </c>
      <c r="J354" s="129">
        <v>1</v>
      </c>
      <c r="K354" s="129">
        <v>1</v>
      </c>
      <c r="L354" s="143">
        <f t="shared" si="5"/>
        <v>1</v>
      </c>
      <c r="M354" s="95" t="s">
        <v>1307</v>
      </c>
      <c r="O354" s="95" t="s">
        <v>191</v>
      </c>
    </row>
    <row r="355" spans="5:15" s="98" customFormat="1" x14ac:dyDescent="0.2">
      <c r="E355" s="138" t="s">
        <v>571</v>
      </c>
      <c r="F355" s="139" t="s">
        <v>926</v>
      </c>
      <c r="G355" s="140">
        <v>601500</v>
      </c>
      <c r="H355" s="141" t="s">
        <v>1130</v>
      </c>
      <c r="I355" s="142" t="s">
        <v>1298</v>
      </c>
      <c r="J355" s="129">
        <v>1</v>
      </c>
      <c r="K355" s="129">
        <v>1</v>
      </c>
      <c r="L355" s="143">
        <f t="shared" si="5"/>
        <v>1</v>
      </c>
      <c r="M355" s="95" t="s">
        <v>1307</v>
      </c>
      <c r="O355" s="95" t="s">
        <v>191</v>
      </c>
    </row>
    <row r="356" spans="5:15" s="98" customFormat="1" ht="25.5" x14ac:dyDescent="0.2">
      <c r="E356" s="138" t="s">
        <v>572</v>
      </c>
      <c r="F356" s="139" t="s">
        <v>927</v>
      </c>
      <c r="G356" s="140">
        <v>603200</v>
      </c>
      <c r="H356" s="141" t="s">
        <v>1140</v>
      </c>
      <c r="I356" s="142" t="s">
        <v>918</v>
      </c>
      <c r="J356" s="129">
        <v>2</v>
      </c>
      <c r="K356" s="129">
        <v>2</v>
      </c>
      <c r="L356" s="143">
        <f t="shared" si="5"/>
        <v>4</v>
      </c>
      <c r="M356" s="95" t="s">
        <v>1307</v>
      </c>
      <c r="O356" s="95" t="s">
        <v>191</v>
      </c>
    </row>
    <row r="357" spans="5:15" s="98" customFormat="1" x14ac:dyDescent="0.2">
      <c r="E357" s="138" t="s">
        <v>573</v>
      </c>
      <c r="F357" s="139" t="s">
        <v>928</v>
      </c>
      <c r="G357" s="140">
        <v>603300</v>
      </c>
      <c r="H357" s="138" t="s">
        <v>573</v>
      </c>
      <c r="I357" s="142" t="s">
        <v>919</v>
      </c>
      <c r="J357" s="129">
        <v>2</v>
      </c>
      <c r="K357" s="129">
        <v>2</v>
      </c>
      <c r="L357" s="143">
        <f t="shared" si="5"/>
        <v>4</v>
      </c>
      <c r="M357" s="95" t="s">
        <v>1307</v>
      </c>
      <c r="O357" s="95" t="s">
        <v>191</v>
      </c>
    </row>
    <row r="358" spans="5:15" s="98" customFormat="1" x14ac:dyDescent="0.2">
      <c r="E358" s="138" t="s">
        <v>574</v>
      </c>
      <c r="F358" s="139" t="s">
        <v>929</v>
      </c>
      <c r="G358" s="140">
        <v>603600</v>
      </c>
      <c r="H358" s="141" t="s">
        <v>1142</v>
      </c>
      <c r="I358" s="142" t="s">
        <v>929</v>
      </c>
      <c r="J358" s="129">
        <v>2</v>
      </c>
      <c r="K358" s="129">
        <v>2</v>
      </c>
      <c r="L358" s="143">
        <f t="shared" si="5"/>
        <v>4</v>
      </c>
      <c r="M358" s="95" t="s">
        <v>1307</v>
      </c>
      <c r="O358" s="95" t="s">
        <v>191</v>
      </c>
    </row>
    <row r="359" spans="5:15" s="98" customFormat="1" x14ac:dyDescent="0.2">
      <c r="E359" s="101"/>
      <c r="F359" s="102"/>
      <c r="G359" s="97"/>
      <c r="H359" s="97"/>
      <c r="I359" s="97"/>
      <c r="J359" s="97"/>
      <c r="K359" s="97"/>
      <c r="L359" s="97"/>
      <c r="M359" s="100"/>
      <c r="O359" s="100"/>
    </row>
    <row r="360" spans="5:15" s="98" customFormat="1" x14ac:dyDescent="0.2">
      <c r="E360" s="101"/>
      <c r="F360" s="102"/>
      <c r="G360" s="97"/>
      <c r="H360" s="97"/>
      <c r="I360" s="97"/>
      <c r="J360" s="97"/>
      <c r="K360" s="97"/>
      <c r="L360" s="97"/>
      <c r="M360" s="100"/>
      <c r="O360" s="100"/>
    </row>
    <row r="361" spans="5:15" s="98" customFormat="1" x14ac:dyDescent="0.2">
      <c r="F361" s="99"/>
      <c r="G361" s="103"/>
      <c r="M361" s="100"/>
      <c r="O361" s="100"/>
    </row>
    <row r="362" spans="5:15" s="98" customFormat="1" x14ac:dyDescent="0.2">
      <c r="F362" s="99"/>
      <c r="G362" s="103"/>
      <c r="M362" s="100"/>
      <c r="O362" s="100"/>
    </row>
    <row r="363" spans="5:15" s="98" customFormat="1" x14ac:dyDescent="0.2">
      <c r="F363" s="99"/>
      <c r="G363" s="103"/>
      <c r="M363" s="100"/>
      <c r="O363" s="100"/>
    </row>
    <row r="364" spans="5:15" s="98" customFormat="1" x14ac:dyDescent="0.2">
      <c r="F364" s="99"/>
      <c r="G364" s="103"/>
      <c r="M364" s="100"/>
      <c r="O364" s="100"/>
    </row>
    <row r="365" spans="5:15" s="98" customFormat="1" x14ac:dyDescent="0.2">
      <c r="F365" s="99"/>
      <c r="G365" s="103"/>
      <c r="M365" s="100"/>
      <c r="O365" s="100"/>
    </row>
    <row r="366" spans="5:15" s="98" customFormat="1" x14ac:dyDescent="0.2">
      <c r="F366" s="99"/>
      <c r="G366" s="103"/>
      <c r="M366" s="100"/>
      <c r="O366" s="100"/>
    </row>
    <row r="367" spans="5:15" s="98" customFormat="1" x14ac:dyDescent="0.2">
      <c r="F367" s="99"/>
      <c r="G367" s="103"/>
      <c r="M367" s="100"/>
      <c r="O367" s="100"/>
    </row>
    <row r="368" spans="5:15" s="98" customFormat="1" x14ac:dyDescent="0.2">
      <c r="F368" s="99"/>
      <c r="G368" s="103"/>
      <c r="M368" s="100"/>
      <c r="O368" s="100"/>
    </row>
    <row r="369" spans="6:15" s="98" customFormat="1" x14ac:dyDescent="0.2">
      <c r="F369" s="99"/>
      <c r="G369" s="103"/>
      <c r="M369" s="100"/>
      <c r="O369" s="100"/>
    </row>
    <row r="370" spans="6:15" s="98" customFormat="1" x14ac:dyDescent="0.2">
      <c r="F370" s="99"/>
      <c r="G370" s="103"/>
      <c r="M370" s="100"/>
      <c r="O370" s="100"/>
    </row>
    <row r="371" spans="6:15" s="98" customFormat="1" x14ac:dyDescent="0.2">
      <c r="F371" s="99"/>
      <c r="G371" s="103"/>
      <c r="M371" s="100"/>
      <c r="O371" s="100"/>
    </row>
    <row r="372" spans="6:15" s="98" customFormat="1" x14ac:dyDescent="0.2">
      <c r="F372" s="99"/>
      <c r="G372" s="103"/>
      <c r="M372" s="100"/>
      <c r="O372" s="100"/>
    </row>
    <row r="373" spans="6:15" s="98" customFormat="1" x14ac:dyDescent="0.2">
      <c r="F373" s="99"/>
      <c r="G373" s="103"/>
      <c r="M373" s="100"/>
      <c r="O373" s="100"/>
    </row>
    <row r="374" spans="6:15" s="98" customFormat="1" x14ac:dyDescent="0.2">
      <c r="F374" s="99"/>
      <c r="G374" s="103"/>
      <c r="M374" s="100"/>
      <c r="O374" s="100"/>
    </row>
    <row r="375" spans="6:15" s="98" customFormat="1" x14ac:dyDescent="0.2">
      <c r="F375" s="99"/>
      <c r="G375" s="103"/>
      <c r="M375" s="100"/>
      <c r="O375" s="100"/>
    </row>
    <row r="376" spans="6:15" s="98" customFormat="1" x14ac:dyDescent="0.2">
      <c r="F376" s="99"/>
      <c r="G376" s="103"/>
      <c r="M376" s="100"/>
      <c r="O376" s="100"/>
    </row>
    <row r="377" spans="6:15" s="98" customFormat="1" x14ac:dyDescent="0.2">
      <c r="F377" s="99"/>
      <c r="G377" s="103"/>
      <c r="M377" s="100"/>
      <c r="O377" s="100"/>
    </row>
    <row r="378" spans="6:15" s="98" customFormat="1" x14ac:dyDescent="0.2">
      <c r="F378" s="99"/>
      <c r="G378" s="103"/>
      <c r="M378" s="100"/>
      <c r="O378" s="100"/>
    </row>
    <row r="379" spans="6:15" s="98" customFormat="1" x14ac:dyDescent="0.2">
      <c r="F379" s="99"/>
      <c r="G379" s="103"/>
      <c r="M379" s="100"/>
      <c r="O379" s="100"/>
    </row>
    <row r="380" spans="6:15" s="98" customFormat="1" x14ac:dyDescent="0.2">
      <c r="F380" s="99"/>
      <c r="G380" s="103"/>
      <c r="M380" s="100"/>
      <c r="O380" s="100"/>
    </row>
    <row r="381" spans="6:15" s="98" customFormat="1" x14ac:dyDescent="0.2">
      <c r="F381" s="99"/>
      <c r="G381" s="103"/>
      <c r="M381" s="100"/>
      <c r="O381" s="100"/>
    </row>
    <row r="382" spans="6:15" s="98" customFormat="1" x14ac:dyDescent="0.2">
      <c r="F382" s="99"/>
      <c r="G382" s="103"/>
      <c r="M382" s="100"/>
      <c r="O382" s="100"/>
    </row>
    <row r="383" spans="6:15" s="98" customFormat="1" x14ac:dyDescent="0.2">
      <c r="F383" s="99"/>
      <c r="G383" s="103"/>
      <c r="M383" s="100"/>
      <c r="O383" s="100"/>
    </row>
    <row r="384" spans="6:15" s="98" customFormat="1" x14ac:dyDescent="0.2">
      <c r="F384" s="99"/>
      <c r="G384" s="103"/>
      <c r="M384" s="100"/>
      <c r="O384" s="100"/>
    </row>
    <row r="385" spans="6:15" s="98" customFormat="1" x14ac:dyDescent="0.2">
      <c r="F385" s="99"/>
      <c r="G385" s="103"/>
      <c r="M385" s="100"/>
      <c r="O385" s="100"/>
    </row>
    <row r="386" spans="6:15" s="98" customFormat="1" x14ac:dyDescent="0.2">
      <c r="F386" s="99"/>
      <c r="G386" s="103"/>
      <c r="M386" s="100"/>
      <c r="O386" s="100"/>
    </row>
    <row r="387" spans="6:15" s="98" customFormat="1" x14ac:dyDescent="0.2">
      <c r="F387" s="99"/>
      <c r="G387" s="103"/>
      <c r="M387" s="100"/>
      <c r="O387" s="100"/>
    </row>
    <row r="388" spans="6:15" s="98" customFormat="1" x14ac:dyDescent="0.2">
      <c r="F388" s="99"/>
      <c r="G388" s="103"/>
      <c r="M388" s="100"/>
      <c r="O388" s="100"/>
    </row>
    <row r="389" spans="6:15" s="98" customFormat="1" x14ac:dyDescent="0.2">
      <c r="F389" s="99"/>
      <c r="G389" s="103"/>
      <c r="M389" s="100"/>
      <c r="O389" s="100"/>
    </row>
    <row r="390" spans="6:15" s="98" customFormat="1" x14ac:dyDescent="0.2">
      <c r="F390" s="99"/>
      <c r="G390" s="103"/>
      <c r="M390" s="100"/>
      <c r="O390" s="100"/>
    </row>
    <row r="391" spans="6:15" s="98" customFormat="1" x14ac:dyDescent="0.2">
      <c r="F391" s="99"/>
      <c r="G391" s="103"/>
      <c r="M391" s="100"/>
      <c r="O391" s="100"/>
    </row>
    <row r="392" spans="6:15" s="98" customFormat="1" x14ac:dyDescent="0.2">
      <c r="F392" s="99"/>
      <c r="G392" s="103"/>
      <c r="M392" s="100"/>
      <c r="O392" s="100"/>
    </row>
    <row r="393" spans="6:15" s="98" customFormat="1" x14ac:dyDescent="0.2">
      <c r="F393" s="99"/>
      <c r="G393" s="103"/>
      <c r="M393" s="100"/>
      <c r="O393" s="100"/>
    </row>
    <row r="394" spans="6:15" s="98" customFormat="1" x14ac:dyDescent="0.2">
      <c r="F394" s="99"/>
      <c r="G394" s="103"/>
      <c r="M394" s="100"/>
      <c r="O394" s="100"/>
    </row>
    <row r="395" spans="6:15" s="98" customFormat="1" x14ac:dyDescent="0.2">
      <c r="F395" s="99"/>
      <c r="G395" s="103"/>
      <c r="M395" s="100"/>
      <c r="O395" s="100"/>
    </row>
    <row r="396" spans="6:15" s="98" customFormat="1" x14ac:dyDescent="0.2">
      <c r="F396" s="99"/>
      <c r="G396" s="103"/>
      <c r="M396" s="100"/>
      <c r="O396" s="100"/>
    </row>
    <row r="397" spans="6:15" s="98" customFormat="1" x14ac:dyDescent="0.2">
      <c r="F397" s="99"/>
      <c r="G397" s="103"/>
      <c r="M397" s="100"/>
      <c r="O397" s="100"/>
    </row>
    <row r="398" spans="6:15" s="98" customFormat="1" x14ac:dyDescent="0.2">
      <c r="F398" s="99"/>
      <c r="G398" s="103"/>
      <c r="M398" s="100"/>
      <c r="O398" s="100"/>
    </row>
    <row r="399" spans="6:15" s="98" customFormat="1" x14ac:dyDescent="0.2">
      <c r="F399" s="99"/>
      <c r="G399" s="103"/>
      <c r="M399" s="100"/>
      <c r="O399" s="100"/>
    </row>
    <row r="400" spans="6:15" s="98" customFormat="1" x14ac:dyDescent="0.2">
      <c r="F400" s="99"/>
      <c r="G400" s="103"/>
      <c r="M400" s="100"/>
      <c r="O400" s="100"/>
    </row>
    <row r="401" spans="6:15" s="98" customFormat="1" x14ac:dyDescent="0.2">
      <c r="F401" s="99"/>
      <c r="G401" s="103"/>
      <c r="M401" s="100"/>
      <c r="O401" s="100"/>
    </row>
    <row r="402" spans="6:15" s="98" customFormat="1" x14ac:dyDescent="0.2">
      <c r="F402" s="99"/>
      <c r="G402" s="103"/>
      <c r="M402" s="100"/>
      <c r="O402" s="100"/>
    </row>
    <row r="403" spans="6:15" s="98" customFormat="1" x14ac:dyDescent="0.2">
      <c r="F403" s="99"/>
      <c r="G403" s="103"/>
      <c r="M403" s="100"/>
      <c r="O403" s="100"/>
    </row>
    <row r="404" spans="6:15" s="98" customFormat="1" x14ac:dyDescent="0.2">
      <c r="F404" s="99"/>
      <c r="G404" s="103"/>
      <c r="M404" s="100"/>
      <c r="O404" s="100"/>
    </row>
    <row r="405" spans="6:15" s="98" customFormat="1" x14ac:dyDescent="0.2">
      <c r="F405" s="99"/>
      <c r="G405" s="103"/>
      <c r="M405" s="100"/>
      <c r="O405" s="100"/>
    </row>
    <row r="406" spans="6:15" s="98" customFormat="1" x14ac:dyDescent="0.2">
      <c r="F406" s="99"/>
      <c r="G406" s="103"/>
      <c r="M406" s="100"/>
      <c r="O406" s="100"/>
    </row>
    <row r="407" spans="6:15" s="98" customFormat="1" x14ac:dyDescent="0.2">
      <c r="F407" s="99"/>
      <c r="G407" s="103"/>
      <c r="M407" s="100"/>
      <c r="O407" s="100"/>
    </row>
    <row r="408" spans="6:15" s="98" customFormat="1" x14ac:dyDescent="0.2">
      <c r="F408" s="99"/>
      <c r="G408" s="103"/>
      <c r="M408" s="100"/>
      <c r="O408" s="100"/>
    </row>
    <row r="409" spans="6:15" s="98" customFormat="1" x14ac:dyDescent="0.2">
      <c r="F409" s="99"/>
      <c r="G409" s="103"/>
      <c r="M409" s="100"/>
      <c r="O409" s="100"/>
    </row>
    <row r="410" spans="6:15" s="98" customFormat="1" x14ac:dyDescent="0.2">
      <c r="F410" s="99"/>
      <c r="G410" s="103"/>
      <c r="M410" s="100"/>
      <c r="O410" s="100"/>
    </row>
    <row r="411" spans="6:15" s="98" customFormat="1" x14ac:dyDescent="0.2">
      <c r="F411" s="99"/>
      <c r="G411" s="103"/>
      <c r="M411" s="100"/>
      <c r="O411" s="100"/>
    </row>
    <row r="412" spans="6:15" s="98" customFormat="1" x14ac:dyDescent="0.2">
      <c r="F412" s="99"/>
      <c r="G412" s="103"/>
      <c r="M412" s="100"/>
      <c r="O412" s="100"/>
    </row>
    <row r="413" spans="6:15" s="98" customFormat="1" x14ac:dyDescent="0.2">
      <c r="F413" s="99"/>
      <c r="G413" s="103"/>
      <c r="M413" s="100"/>
      <c r="O413" s="100"/>
    </row>
    <row r="414" spans="6:15" s="98" customFormat="1" x14ac:dyDescent="0.2">
      <c r="F414" s="99"/>
      <c r="G414" s="103"/>
      <c r="M414" s="100"/>
      <c r="O414" s="100"/>
    </row>
    <row r="415" spans="6:15" s="98" customFormat="1" x14ac:dyDescent="0.2">
      <c r="F415" s="99"/>
      <c r="G415" s="103"/>
      <c r="M415" s="100"/>
      <c r="O415" s="100"/>
    </row>
    <row r="416" spans="6:15" s="98" customFormat="1" x14ac:dyDescent="0.2">
      <c r="F416" s="99"/>
      <c r="G416" s="103"/>
      <c r="M416" s="100"/>
      <c r="O416" s="100"/>
    </row>
    <row r="417" spans="6:15" s="98" customFormat="1" x14ac:dyDescent="0.2">
      <c r="F417" s="99"/>
      <c r="G417" s="103"/>
      <c r="M417" s="100"/>
      <c r="O417" s="100"/>
    </row>
    <row r="418" spans="6:15" s="98" customFormat="1" x14ac:dyDescent="0.2">
      <c r="F418" s="99"/>
      <c r="G418" s="103"/>
      <c r="M418" s="100"/>
      <c r="O418" s="100"/>
    </row>
    <row r="419" spans="6:15" s="98" customFormat="1" x14ac:dyDescent="0.2">
      <c r="F419" s="99"/>
      <c r="G419" s="103"/>
      <c r="M419" s="100"/>
      <c r="O419" s="100"/>
    </row>
    <row r="420" spans="6:15" s="98" customFormat="1" x14ac:dyDescent="0.2">
      <c r="F420" s="99"/>
      <c r="G420" s="103"/>
      <c r="M420" s="100"/>
      <c r="O420" s="100"/>
    </row>
    <row r="421" spans="6:15" s="98" customFormat="1" x14ac:dyDescent="0.2">
      <c r="F421" s="99"/>
      <c r="G421" s="103"/>
      <c r="M421" s="100"/>
      <c r="O421" s="100"/>
    </row>
    <row r="422" spans="6:15" s="98" customFormat="1" x14ac:dyDescent="0.2">
      <c r="F422" s="99"/>
      <c r="G422" s="103"/>
      <c r="M422" s="100"/>
      <c r="O422" s="100"/>
    </row>
    <row r="423" spans="6:15" s="98" customFormat="1" x14ac:dyDescent="0.2">
      <c r="F423" s="99"/>
      <c r="G423" s="103"/>
      <c r="M423" s="100"/>
      <c r="O423" s="100"/>
    </row>
    <row r="424" spans="6:15" x14ac:dyDescent="0.2">
      <c r="L424" s="98"/>
      <c r="M424" s="100"/>
      <c r="N424" s="98"/>
      <c r="O424" s="100"/>
    </row>
    <row r="425" spans="6:15" x14ac:dyDescent="0.2">
      <c r="L425" s="98"/>
      <c r="M425" s="100"/>
      <c r="N425" s="98"/>
      <c r="O425" s="100"/>
    </row>
    <row r="426" spans="6:15" x14ac:dyDescent="0.2">
      <c r="L426" s="98"/>
      <c r="M426" s="100"/>
      <c r="N426" s="98"/>
      <c r="O426" s="100"/>
    </row>
    <row r="427" spans="6:15" x14ac:dyDescent="0.2">
      <c r="L427" s="98"/>
      <c r="M427" s="100"/>
      <c r="N427" s="98"/>
      <c r="O427" s="100"/>
    </row>
    <row r="428" spans="6:15" x14ac:dyDescent="0.2">
      <c r="L428" s="98"/>
      <c r="M428" s="100"/>
      <c r="N428" s="98"/>
      <c r="O428" s="100"/>
    </row>
    <row r="429" spans="6:15" x14ac:dyDescent="0.2">
      <c r="L429" s="98"/>
      <c r="M429" s="100"/>
      <c r="N429" s="98"/>
      <c r="O429" s="100"/>
    </row>
    <row r="430" spans="6:15" x14ac:dyDescent="0.2">
      <c r="L430" s="98"/>
      <c r="M430" s="100"/>
      <c r="N430" s="98"/>
      <c r="O430" s="100"/>
    </row>
    <row r="431" spans="6:15" x14ac:dyDescent="0.2">
      <c r="L431" s="98"/>
      <c r="M431" s="100"/>
      <c r="N431" s="98"/>
      <c r="O431" s="100"/>
    </row>
    <row r="432" spans="6:15" x14ac:dyDescent="0.2">
      <c r="L432" s="98"/>
      <c r="M432" s="100"/>
      <c r="N432" s="98"/>
      <c r="O432" s="100"/>
    </row>
    <row r="433" spans="12:15" x14ac:dyDescent="0.2">
      <c r="L433" s="98"/>
      <c r="M433" s="100"/>
      <c r="N433" s="98"/>
      <c r="O433" s="100"/>
    </row>
    <row r="434" spans="12:15" x14ac:dyDescent="0.2">
      <c r="L434" s="98"/>
      <c r="M434" s="100"/>
      <c r="N434" s="98"/>
      <c r="O434" s="100"/>
    </row>
    <row r="435" spans="12:15" x14ac:dyDescent="0.2">
      <c r="L435" s="98"/>
      <c r="M435" s="100"/>
      <c r="N435" s="98"/>
      <c r="O435" s="100"/>
    </row>
    <row r="436" spans="12:15" x14ac:dyDescent="0.2">
      <c r="L436" s="98"/>
      <c r="M436" s="100"/>
      <c r="N436" s="98"/>
      <c r="O436" s="100"/>
    </row>
    <row r="437" spans="12:15" x14ac:dyDescent="0.2">
      <c r="L437" s="98"/>
      <c r="M437" s="100"/>
      <c r="N437" s="98"/>
      <c r="O437" s="100"/>
    </row>
    <row r="438" spans="12:15" x14ac:dyDescent="0.2">
      <c r="L438" s="98"/>
      <c r="M438" s="100"/>
      <c r="N438" s="98"/>
      <c r="O438" s="100"/>
    </row>
    <row r="439" spans="12:15" x14ac:dyDescent="0.2">
      <c r="L439" s="98"/>
      <c r="M439" s="100"/>
      <c r="N439" s="98"/>
      <c r="O439" s="100"/>
    </row>
    <row r="440" spans="12:15" x14ac:dyDescent="0.2">
      <c r="L440" s="98"/>
      <c r="M440" s="100"/>
      <c r="N440" s="98"/>
      <c r="O440" s="100"/>
    </row>
    <row r="441" spans="12:15" x14ac:dyDescent="0.2">
      <c r="L441" s="98"/>
      <c r="M441" s="100"/>
      <c r="N441" s="98"/>
      <c r="O441" s="100"/>
    </row>
    <row r="442" spans="12:15" x14ac:dyDescent="0.2">
      <c r="L442" s="98"/>
      <c r="M442" s="100"/>
      <c r="N442" s="98"/>
      <c r="O442" s="100"/>
    </row>
    <row r="443" spans="12:15" x14ac:dyDescent="0.2">
      <c r="L443" s="98"/>
      <c r="M443" s="100"/>
      <c r="N443" s="98"/>
      <c r="O443" s="100"/>
    </row>
    <row r="444" spans="12:15" x14ac:dyDescent="0.2">
      <c r="L444" s="98"/>
      <c r="M444" s="100"/>
      <c r="N444" s="98"/>
      <c r="O444" s="100"/>
    </row>
    <row r="445" spans="12:15" x14ac:dyDescent="0.2">
      <c r="L445" s="98"/>
      <c r="M445" s="100"/>
      <c r="N445" s="98"/>
      <c r="O445" s="100"/>
    </row>
    <row r="446" spans="12:15" x14ac:dyDescent="0.2">
      <c r="L446" s="98"/>
      <c r="M446" s="100"/>
      <c r="N446" s="98"/>
      <c r="O446" s="100"/>
    </row>
    <row r="447" spans="12:15" x14ac:dyDescent="0.2">
      <c r="L447" s="98"/>
      <c r="M447" s="100"/>
      <c r="N447" s="98"/>
      <c r="O447" s="100"/>
    </row>
    <row r="448" spans="12:15" x14ac:dyDescent="0.2">
      <c r="L448" s="98"/>
      <c r="M448" s="100"/>
      <c r="N448" s="98"/>
      <c r="O448" s="100"/>
    </row>
    <row r="449" spans="12:15" x14ac:dyDescent="0.2">
      <c r="L449" s="98"/>
      <c r="M449" s="100"/>
      <c r="N449" s="98"/>
      <c r="O449" s="100"/>
    </row>
    <row r="450" spans="12:15" x14ac:dyDescent="0.2">
      <c r="L450" s="98"/>
      <c r="M450" s="100"/>
      <c r="N450" s="98"/>
      <c r="O450" s="100"/>
    </row>
    <row r="451" spans="12:15" x14ac:dyDescent="0.2">
      <c r="L451" s="98"/>
      <c r="M451" s="100"/>
      <c r="N451" s="98"/>
      <c r="O451" s="100"/>
    </row>
    <row r="452" spans="12:15" x14ac:dyDescent="0.2">
      <c r="L452" s="98"/>
      <c r="M452" s="100"/>
      <c r="N452" s="98"/>
      <c r="O452" s="100"/>
    </row>
    <row r="453" spans="12:15" x14ac:dyDescent="0.2">
      <c r="L453" s="98"/>
      <c r="M453" s="100"/>
      <c r="N453" s="98"/>
      <c r="O453" s="100"/>
    </row>
    <row r="454" spans="12:15" x14ac:dyDescent="0.2">
      <c r="L454" s="98"/>
      <c r="M454" s="100"/>
      <c r="N454" s="98"/>
      <c r="O454" s="100"/>
    </row>
    <row r="455" spans="12:15" x14ac:dyDescent="0.2">
      <c r="L455" s="98"/>
      <c r="M455" s="100"/>
      <c r="N455" s="98"/>
      <c r="O455" s="100"/>
    </row>
    <row r="456" spans="12:15" x14ac:dyDescent="0.2">
      <c r="L456" s="98"/>
      <c r="M456" s="100"/>
      <c r="N456" s="98"/>
      <c r="O456" s="100"/>
    </row>
    <row r="457" spans="12:15" x14ac:dyDescent="0.2">
      <c r="L457" s="98"/>
      <c r="M457" s="100"/>
      <c r="N457" s="98"/>
      <c r="O457" s="100"/>
    </row>
    <row r="458" spans="12:15" x14ac:dyDescent="0.2">
      <c r="L458" s="98"/>
      <c r="M458" s="100"/>
      <c r="N458" s="98"/>
      <c r="O458" s="100"/>
    </row>
    <row r="459" spans="12:15" x14ac:dyDescent="0.2">
      <c r="L459" s="98"/>
      <c r="M459" s="100"/>
      <c r="N459" s="98"/>
      <c r="O459" s="100"/>
    </row>
    <row r="460" spans="12:15" x14ac:dyDescent="0.2">
      <c r="L460" s="98"/>
      <c r="M460" s="100"/>
      <c r="N460" s="98"/>
      <c r="O460" s="100"/>
    </row>
    <row r="461" spans="12:15" x14ac:dyDescent="0.2">
      <c r="L461" s="98"/>
      <c r="M461" s="100"/>
      <c r="N461" s="98"/>
      <c r="O461" s="100"/>
    </row>
    <row r="462" spans="12:15" x14ac:dyDescent="0.2">
      <c r="L462" s="98"/>
      <c r="M462" s="100"/>
      <c r="N462" s="98"/>
      <c r="O462" s="100"/>
    </row>
    <row r="463" spans="12:15" x14ac:dyDescent="0.2">
      <c r="L463" s="98"/>
      <c r="M463" s="100"/>
      <c r="N463" s="98"/>
      <c r="O463" s="100"/>
    </row>
    <row r="464" spans="12:15" x14ac:dyDescent="0.2">
      <c r="L464" s="98"/>
      <c r="M464" s="100"/>
      <c r="N464" s="98"/>
      <c r="O464" s="100"/>
    </row>
    <row r="465" spans="12:15" x14ac:dyDescent="0.2">
      <c r="L465" s="98"/>
      <c r="M465" s="100"/>
      <c r="N465" s="98"/>
      <c r="O465" s="100"/>
    </row>
    <row r="466" spans="12:15" x14ac:dyDescent="0.2">
      <c r="L466" s="98"/>
      <c r="M466" s="100"/>
      <c r="N466" s="98"/>
      <c r="O466" s="100"/>
    </row>
    <row r="467" spans="12:15" x14ac:dyDescent="0.2">
      <c r="L467" s="98"/>
      <c r="M467" s="100"/>
      <c r="N467" s="98"/>
      <c r="O467" s="100"/>
    </row>
    <row r="468" spans="12:15" x14ac:dyDescent="0.2">
      <c r="L468" s="98"/>
      <c r="M468" s="100"/>
      <c r="N468" s="98"/>
      <c r="O468" s="100"/>
    </row>
    <row r="469" spans="12:15" x14ac:dyDescent="0.2">
      <c r="L469" s="98"/>
      <c r="M469" s="100"/>
      <c r="N469" s="98"/>
      <c r="O469" s="100"/>
    </row>
    <row r="470" spans="12:15" x14ac:dyDescent="0.2">
      <c r="L470" s="98"/>
      <c r="M470" s="100"/>
      <c r="N470" s="98"/>
      <c r="O470" s="100"/>
    </row>
    <row r="471" spans="12:15" x14ac:dyDescent="0.2">
      <c r="L471" s="98"/>
      <c r="M471" s="100"/>
      <c r="N471" s="98"/>
      <c r="O471" s="100"/>
    </row>
    <row r="472" spans="12:15" x14ac:dyDescent="0.2">
      <c r="L472" s="98"/>
      <c r="M472" s="100"/>
      <c r="N472" s="98"/>
      <c r="O472" s="100"/>
    </row>
    <row r="473" spans="12:15" x14ac:dyDescent="0.2">
      <c r="L473" s="98"/>
      <c r="M473" s="100"/>
      <c r="N473" s="98"/>
      <c r="O473" s="100"/>
    </row>
    <row r="474" spans="12:15" x14ac:dyDescent="0.2">
      <c r="L474" s="98"/>
      <c r="M474" s="100"/>
      <c r="N474" s="98"/>
      <c r="O474" s="100"/>
    </row>
    <row r="475" spans="12:15" x14ac:dyDescent="0.2">
      <c r="L475" s="98"/>
      <c r="M475" s="100"/>
      <c r="N475" s="98"/>
      <c r="O475" s="100"/>
    </row>
    <row r="476" spans="12:15" x14ac:dyDescent="0.2">
      <c r="L476" s="98"/>
      <c r="M476" s="100"/>
      <c r="N476" s="98"/>
      <c r="O476" s="100"/>
    </row>
    <row r="477" spans="12:15" x14ac:dyDescent="0.2">
      <c r="L477" s="98"/>
      <c r="M477" s="100"/>
      <c r="N477" s="98"/>
      <c r="O477" s="100"/>
    </row>
    <row r="478" spans="12:15" x14ac:dyDescent="0.2">
      <c r="L478" s="98"/>
      <c r="M478" s="100"/>
      <c r="N478" s="98"/>
      <c r="O478" s="100"/>
    </row>
    <row r="479" spans="12:15" x14ac:dyDescent="0.2">
      <c r="L479" s="98"/>
      <c r="M479" s="100"/>
      <c r="N479" s="98"/>
      <c r="O479" s="100"/>
    </row>
    <row r="480" spans="12:15" x14ac:dyDescent="0.2">
      <c r="L480" s="98"/>
      <c r="M480" s="100"/>
      <c r="N480" s="98"/>
      <c r="O480" s="100"/>
    </row>
    <row r="481" spans="12:15" x14ac:dyDescent="0.2">
      <c r="L481" s="98"/>
      <c r="M481" s="100"/>
      <c r="N481" s="98"/>
      <c r="O481" s="100"/>
    </row>
    <row r="482" spans="12:15" x14ac:dyDescent="0.2">
      <c r="L482" s="98"/>
      <c r="M482" s="100"/>
      <c r="N482" s="98"/>
      <c r="O482" s="100"/>
    </row>
    <row r="483" spans="12:15" x14ac:dyDescent="0.2">
      <c r="L483" s="98"/>
      <c r="M483" s="100"/>
      <c r="N483" s="98"/>
      <c r="O483" s="100"/>
    </row>
    <row r="484" spans="12:15" x14ac:dyDescent="0.2">
      <c r="L484" s="98"/>
      <c r="M484" s="100"/>
      <c r="N484" s="98"/>
      <c r="O484" s="100"/>
    </row>
    <row r="485" spans="12:15" x14ac:dyDescent="0.2">
      <c r="L485" s="98"/>
      <c r="M485" s="100"/>
      <c r="N485" s="98"/>
      <c r="O485" s="100"/>
    </row>
    <row r="486" spans="12:15" x14ac:dyDescent="0.2">
      <c r="L486" s="98"/>
      <c r="M486" s="100"/>
      <c r="N486" s="98"/>
      <c r="O486" s="100"/>
    </row>
    <row r="487" spans="12:15" x14ac:dyDescent="0.2">
      <c r="L487" s="98"/>
      <c r="M487" s="100"/>
      <c r="N487" s="98"/>
      <c r="O487" s="100"/>
    </row>
    <row r="488" spans="12:15" x14ac:dyDescent="0.2">
      <c r="L488" s="98"/>
      <c r="M488" s="100"/>
      <c r="N488" s="98"/>
      <c r="O488" s="100"/>
    </row>
    <row r="489" spans="12:15" x14ac:dyDescent="0.2">
      <c r="L489" s="98"/>
      <c r="M489" s="100"/>
      <c r="N489" s="98"/>
      <c r="O489" s="100"/>
    </row>
    <row r="490" spans="12:15" x14ac:dyDescent="0.2">
      <c r="L490" s="98"/>
      <c r="M490" s="100"/>
      <c r="N490" s="98"/>
      <c r="O490" s="100"/>
    </row>
    <row r="491" spans="12:15" x14ac:dyDescent="0.2">
      <c r="L491" s="98"/>
      <c r="M491" s="100"/>
      <c r="N491" s="98"/>
      <c r="O491" s="100"/>
    </row>
    <row r="492" spans="12:15" x14ac:dyDescent="0.2">
      <c r="L492" s="98"/>
      <c r="M492" s="100"/>
      <c r="N492" s="98"/>
      <c r="O492" s="100"/>
    </row>
    <row r="493" spans="12:15" x14ac:dyDescent="0.2">
      <c r="L493" s="98"/>
      <c r="M493" s="100"/>
      <c r="N493" s="98"/>
      <c r="O493" s="100"/>
    </row>
    <row r="494" spans="12:15" x14ac:dyDescent="0.2">
      <c r="L494" s="98"/>
      <c r="M494" s="100"/>
      <c r="N494" s="98"/>
      <c r="O494" s="100"/>
    </row>
    <row r="495" spans="12:15" x14ac:dyDescent="0.2">
      <c r="L495" s="98"/>
      <c r="M495" s="100"/>
      <c r="N495" s="98"/>
      <c r="O495" s="100"/>
    </row>
    <row r="496" spans="12:15" x14ac:dyDescent="0.2">
      <c r="L496" s="98"/>
      <c r="M496" s="100"/>
      <c r="N496" s="98"/>
      <c r="O496" s="100"/>
    </row>
    <row r="497" spans="12:15" x14ac:dyDescent="0.2">
      <c r="L497" s="98"/>
      <c r="M497" s="100"/>
      <c r="N497" s="98"/>
      <c r="O497" s="100"/>
    </row>
    <row r="498" spans="12:15" x14ac:dyDescent="0.2">
      <c r="L498" s="98"/>
      <c r="M498" s="100"/>
      <c r="N498" s="98"/>
      <c r="O498" s="100"/>
    </row>
    <row r="499" spans="12:15" x14ac:dyDescent="0.2">
      <c r="L499" s="98"/>
      <c r="M499" s="100"/>
      <c r="N499" s="98"/>
      <c r="O499" s="100"/>
    </row>
    <row r="500" spans="12:15" x14ac:dyDescent="0.2">
      <c r="L500" s="98"/>
      <c r="M500" s="100"/>
      <c r="N500" s="98"/>
      <c r="O500" s="100"/>
    </row>
    <row r="501" spans="12:15" x14ac:dyDescent="0.2">
      <c r="L501" s="98"/>
      <c r="M501" s="100"/>
      <c r="N501" s="98"/>
      <c r="O501" s="100"/>
    </row>
    <row r="502" spans="12:15" x14ac:dyDescent="0.2">
      <c r="L502" s="98"/>
      <c r="M502" s="100"/>
      <c r="N502" s="98"/>
      <c r="O502" s="100"/>
    </row>
    <row r="503" spans="12:15" x14ac:dyDescent="0.2">
      <c r="L503" s="98"/>
      <c r="M503" s="100"/>
      <c r="N503" s="98"/>
      <c r="O503" s="100"/>
    </row>
    <row r="504" spans="12:15" x14ac:dyDescent="0.2">
      <c r="L504" s="98"/>
      <c r="M504" s="100"/>
      <c r="N504" s="98"/>
      <c r="O504" s="100"/>
    </row>
    <row r="505" spans="12:15" x14ac:dyDescent="0.2">
      <c r="L505" s="98"/>
      <c r="M505" s="100"/>
      <c r="N505" s="98"/>
      <c r="O505" s="100"/>
    </row>
    <row r="506" spans="12:15" x14ac:dyDescent="0.2">
      <c r="L506" s="98"/>
      <c r="M506" s="100"/>
      <c r="N506" s="98"/>
      <c r="O506" s="100"/>
    </row>
    <row r="507" spans="12:15" x14ac:dyDescent="0.2">
      <c r="L507" s="98"/>
      <c r="M507" s="100"/>
      <c r="N507" s="98"/>
      <c r="O507" s="100"/>
    </row>
    <row r="508" spans="12:15" x14ac:dyDescent="0.2">
      <c r="L508" s="98"/>
      <c r="M508" s="100"/>
      <c r="N508" s="98"/>
      <c r="O508" s="100"/>
    </row>
    <row r="509" spans="12:15" x14ac:dyDescent="0.2">
      <c r="L509" s="98"/>
      <c r="M509" s="100"/>
      <c r="N509" s="98"/>
      <c r="O509" s="100"/>
    </row>
    <row r="510" spans="12:15" x14ac:dyDescent="0.2">
      <c r="L510" s="98"/>
      <c r="M510" s="100"/>
      <c r="N510" s="98"/>
      <c r="O510" s="100"/>
    </row>
    <row r="511" spans="12:15" x14ac:dyDescent="0.2">
      <c r="L511" s="98"/>
      <c r="M511" s="100"/>
      <c r="N511" s="98"/>
      <c r="O511" s="100"/>
    </row>
    <row r="512" spans="12:15" x14ac:dyDescent="0.2">
      <c r="L512" s="98"/>
      <c r="M512" s="100"/>
      <c r="N512" s="98"/>
      <c r="O512" s="100"/>
    </row>
    <row r="513" spans="12:15" x14ac:dyDescent="0.2">
      <c r="L513" s="98"/>
      <c r="M513" s="100"/>
      <c r="N513" s="98"/>
      <c r="O513" s="100"/>
    </row>
    <row r="514" spans="12:15" x14ac:dyDescent="0.2">
      <c r="L514" s="98"/>
      <c r="M514" s="100"/>
      <c r="N514" s="98"/>
      <c r="O514" s="100"/>
    </row>
    <row r="515" spans="12:15" x14ac:dyDescent="0.2">
      <c r="L515" s="98"/>
      <c r="M515" s="100"/>
      <c r="N515" s="98"/>
      <c r="O515" s="100"/>
    </row>
    <row r="516" spans="12:15" x14ac:dyDescent="0.2">
      <c r="L516" s="98"/>
      <c r="M516" s="100"/>
      <c r="N516" s="98"/>
      <c r="O516" s="100"/>
    </row>
    <row r="517" spans="12:15" x14ac:dyDescent="0.2">
      <c r="L517" s="98"/>
      <c r="M517" s="100"/>
      <c r="N517" s="98"/>
      <c r="O517" s="100"/>
    </row>
    <row r="518" spans="12:15" x14ac:dyDescent="0.2">
      <c r="L518" s="98"/>
      <c r="M518" s="100"/>
      <c r="N518" s="98"/>
      <c r="O518" s="100"/>
    </row>
    <row r="519" spans="12:15" x14ac:dyDescent="0.2">
      <c r="L519" s="98"/>
      <c r="M519" s="100"/>
      <c r="N519" s="98"/>
      <c r="O519" s="100"/>
    </row>
    <row r="520" spans="12:15" x14ac:dyDescent="0.2">
      <c r="L520" s="98"/>
      <c r="M520" s="100"/>
      <c r="N520" s="98"/>
      <c r="O520" s="100"/>
    </row>
    <row r="521" spans="12:15" x14ac:dyDescent="0.2">
      <c r="L521" s="98"/>
      <c r="M521" s="100"/>
      <c r="N521" s="98"/>
      <c r="O521" s="100"/>
    </row>
    <row r="522" spans="12:15" x14ac:dyDescent="0.2">
      <c r="L522" s="98"/>
      <c r="M522" s="100"/>
      <c r="N522" s="98"/>
      <c r="O522" s="100"/>
    </row>
    <row r="523" spans="12:15" x14ac:dyDescent="0.2">
      <c r="L523" s="98"/>
      <c r="M523" s="100"/>
      <c r="N523" s="98"/>
      <c r="O523" s="100"/>
    </row>
    <row r="524" spans="12:15" x14ac:dyDescent="0.2">
      <c r="L524" s="98"/>
      <c r="M524" s="100"/>
      <c r="N524" s="98"/>
      <c r="O524" s="100"/>
    </row>
    <row r="525" spans="12:15" x14ac:dyDescent="0.2">
      <c r="L525" s="98"/>
      <c r="M525" s="100"/>
      <c r="N525" s="98"/>
      <c r="O525" s="100"/>
    </row>
    <row r="526" spans="12:15" x14ac:dyDescent="0.2">
      <c r="L526" s="98"/>
      <c r="M526" s="100"/>
      <c r="N526" s="98"/>
      <c r="O526" s="100"/>
    </row>
    <row r="527" spans="12:15" x14ac:dyDescent="0.2">
      <c r="L527" s="98"/>
      <c r="M527" s="100"/>
      <c r="N527" s="98"/>
      <c r="O527" s="100"/>
    </row>
    <row r="528" spans="12:15" x14ac:dyDescent="0.2">
      <c r="L528" s="98"/>
      <c r="M528" s="100"/>
      <c r="N528" s="98"/>
      <c r="O528" s="100"/>
    </row>
    <row r="529" spans="12:15" x14ac:dyDescent="0.2">
      <c r="L529" s="98"/>
      <c r="M529" s="100"/>
      <c r="N529" s="98"/>
      <c r="O529" s="100"/>
    </row>
    <row r="530" spans="12:15" x14ac:dyDescent="0.2">
      <c r="L530" s="98"/>
      <c r="M530" s="100"/>
      <c r="N530" s="98"/>
      <c r="O530" s="100"/>
    </row>
    <row r="531" spans="12:15" x14ac:dyDescent="0.2">
      <c r="L531" s="98"/>
      <c r="M531" s="100"/>
      <c r="N531" s="98"/>
      <c r="O531" s="100"/>
    </row>
    <row r="532" spans="12:15" x14ac:dyDescent="0.2">
      <c r="L532" s="98"/>
      <c r="M532" s="100"/>
      <c r="N532" s="98"/>
      <c r="O532" s="100"/>
    </row>
    <row r="533" spans="12:15" x14ac:dyDescent="0.2">
      <c r="L533" s="98"/>
      <c r="M533" s="100"/>
      <c r="N533" s="98"/>
      <c r="O533" s="100"/>
    </row>
    <row r="534" spans="12:15" x14ac:dyDescent="0.2">
      <c r="L534" s="98"/>
      <c r="M534" s="100"/>
      <c r="N534" s="98"/>
      <c r="O534" s="100"/>
    </row>
    <row r="535" spans="12:15" x14ac:dyDescent="0.2">
      <c r="L535" s="98"/>
      <c r="M535" s="100"/>
      <c r="N535" s="98"/>
      <c r="O535" s="100"/>
    </row>
    <row r="536" spans="12:15" x14ac:dyDescent="0.2">
      <c r="L536" s="98"/>
      <c r="M536" s="100"/>
      <c r="N536" s="98"/>
      <c r="O536" s="100"/>
    </row>
    <row r="537" spans="12:15" x14ac:dyDescent="0.2">
      <c r="L537" s="98"/>
      <c r="M537" s="100"/>
      <c r="N537" s="98"/>
      <c r="O537" s="100"/>
    </row>
    <row r="538" spans="12:15" x14ac:dyDescent="0.2">
      <c r="L538" s="98"/>
      <c r="M538" s="100"/>
      <c r="N538" s="98"/>
      <c r="O538" s="100"/>
    </row>
    <row r="539" spans="12:15" x14ac:dyDescent="0.2">
      <c r="L539" s="98"/>
      <c r="M539" s="100"/>
      <c r="N539" s="98"/>
      <c r="O539" s="100"/>
    </row>
    <row r="540" spans="12:15" x14ac:dyDescent="0.2">
      <c r="L540" s="98"/>
      <c r="M540" s="100"/>
      <c r="N540" s="98"/>
      <c r="O540" s="100"/>
    </row>
    <row r="541" spans="12:15" x14ac:dyDescent="0.2">
      <c r="L541" s="98"/>
      <c r="M541" s="100"/>
      <c r="N541" s="98"/>
      <c r="O541" s="100"/>
    </row>
    <row r="542" spans="12:15" x14ac:dyDescent="0.2">
      <c r="L542" s="98"/>
      <c r="M542" s="100"/>
      <c r="N542" s="98"/>
      <c r="O542" s="100"/>
    </row>
    <row r="543" spans="12:15" x14ac:dyDescent="0.2">
      <c r="L543" s="98"/>
      <c r="M543" s="100"/>
      <c r="N543" s="98"/>
      <c r="O543" s="100"/>
    </row>
    <row r="544" spans="12:15" x14ac:dyDescent="0.2">
      <c r="L544" s="98"/>
      <c r="M544" s="100"/>
      <c r="N544" s="98"/>
      <c r="O544" s="100"/>
    </row>
    <row r="545" spans="12:15" x14ac:dyDescent="0.2">
      <c r="L545" s="98"/>
      <c r="M545" s="100"/>
      <c r="N545" s="98"/>
      <c r="O545" s="100"/>
    </row>
    <row r="546" spans="12:15" x14ac:dyDescent="0.2">
      <c r="L546" s="98"/>
      <c r="M546" s="100"/>
      <c r="N546" s="98"/>
      <c r="O546" s="100"/>
    </row>
    <row r="547" spans="12:15" x14ac:dyDescent="0.2">
      <c r="L547" s="98"/>
      <c r="M547" s="100"/>
      <c r="N547" s="98"/>
      <c r="O547" s="100"/>
    </row>
    <row r="548" spans="12:15" x14ac:dyDescent="0.2">
      <c r="L548" s="98"/>
      <c r="M548" s="100"/>
      <c r="N548" s="98"/>
      <c r="O548" s="100"/>
    </row>
    <row r="549" spans="12:15" x14ac:dyDescent="0.2">
      <c r="L549" s="98"/>
      <c r="M549" s="100"/>
      <c r="N549" s="98"/>
      <c r="O549" s="100"/>
    </row>
    <row r="550" spans="12:15" x14ac:dyDescent="0.2">
      <c r="L550" s="98"/>
      <c r="M550" s="100"/>
      <c r="N550" s="98"/>
      <c r="O550" s="100"/>
    </row>
    <row r="551" spans="12:15" x14ac:dyDescent="0.2">
      <c r="L551" s="98"/>
      <c r="M551" s="100"/>
      <c r="N551" s="98"/>
      <c r="O551" s="100"/>
    </row>
    <row r="552" spans="12:15" x14ac:dyDescent="0.2">
      <c r="L552" s="98"/>
      <c r="M552" s="100"/>
      <c r="N552" s="98"/>
      <c r="O552" s="100"/>
    </row>
    <row r="553" spans="12:15" x14ac:dyDescent="0.2">
      <c r="L553" s="98"/>
      <c r="M553" s="100"/>
      <c r="N553" s="98"/>
      <c r="O553" s="100"/>
    </row>
    <row r="554" spans="12:15" x14ac:dyDescent="0.2">
      <c r="L554" s="98"/>
      <c r="M554" s="100"/>
      <c r="N554" s="98"/>
      <c r="O554" s="100"/>
    </row>
    <row r="555" spans="12:15" x14ac:dyDescent="0.2">
      <c r="L555" s="98"/>
      <c r="M555" s="100"/>
      <c r="N555" s="98"/>
      <c r="O555" s="100"/>
    </row>
    <row r="556" spans="12:15" x14ac:dyDescent="0.2">
      <c r="L556" s="98"/>
      <c r="M556" s="100"/>
      <c r="N556" s="98"/>
      <c r="O556" s="100"/>
    </row>
    <row r="557" spans="12:15" x14ac:dyDescent="0.2">
      <c r="L557" s="98"/>
      <c r="M557" s="100"/>
      <c r="N557" s="98"/>
      <c r="O557" s="100"/>
    </row>
    <row r="558" spans="12:15" x14ac:dyDescent="0.2">
      <c r="L558" s="98"/>
      <c r="M558" s="100"/>
      <c r="N558" s="98"/>
      <c r="O558" s="100"/>
    </row>
    <row r="559" spans="12:15" x14ac:dyDescent="0.2">
      <c r="L559" s="98"/>
      <c r="M559" s="100"/>
      <c r="N559" s="98"/>
      <c r="O559" s="100"/>
    </row>
    <row r="560" spans="12:15" x14ac:dyDescent="0.2">
      <c r="L560" s="98"/>
      <c r="M560" s="100"/>
      <c r="N560" s="98"/>
      <c r="O560" s="100"/>
    </row>
    <row r="561" spans="12:15" x14ac:dyDescent="0.2">
      <c r="L561" s="98"/>
      <c r="M561" s="100"/>
      <c r="N561" s="98"/>
      <c r="O561" s="100"/>
    </row>
    <row r="562" spans="12:15" x14ac:dyDescent="0.2">
      <c r="L562" s="98"/>
      <c r="M562" s="100"/>
      <c r="N562" s="98"/>
      <c r="O562" s="100"/>
    </row>
    <row r="563" spans="12:15" x14ac:dyDescent="0.2">
      <c r="L563" s="98"/>
      <c r="M563" s="100"/>
      <c r="N563" s="98"/>
      <c r="O563" s="100"/>
    </row>
    <row r="564" spans="12:15" x14ac:dyDescent="0.2">
      <c r="L564" s="98"/>
      <c r="M564" s="100"/>
      <c r="N564" s="98"/>
      <c r="O564" s="100"/>
    </row>
    <row r="565" spans="12:15" x14ac:dyDescent="0.2">
      <c r="L565" s="98"/>
      <c r="M565" s="100"/>
      <c r="N565" s="98"/>
      <c r="O565" s="100"/>
    </row>
    <row r="566" spans="12:15" x14ac:dyDescent="0.2">
      <c r="L566" s="98"/>
      <c r="M566" s="100"/>
      <c r="N566" s="98"/>
      <c r="O566" s="100"/>
    </row>
    <row r="567" spans="12:15" x14ac:dyDescent="0.2">
      <c r="L567" s="98"/>
      <c r="M567" s="100"/>
      <c r="N567" s="98"/>
      <c r="O567" s="100"/>
    </row>
    <row r="568" spans="12:15" x14ac:dyDescent="0.2">
      <c r="L568" s="98"/>
      <c r="M568" s="100"/>
      <c r="N568" s="98"/>
      <c r="O568" s="100"/>
    </row>
    <row r="569" spans="12:15" x14ac:dyDescent="0.2">
      <c r="L569" s="98"/>
      <c r="M569" s="100"/>
      <c r="N569" s="98"/>
      <c r="O569" s="100"/>
    </row>
    <row r="570" spans="12:15" x14ac:dyDescent="0.2">
      <c r="L570" s="98"/>
      <c r="M570" s="100"/>
      <c r="N570" s="98"/>
      <c r="O570" s="100"/>
    </row>
    <row r="571" spans="12:15" x14ac:dyDescent="0.2">
      <c r="L571" s="98"/>
      <c r="M571" s="100"/>
      <c r="N571" s="98"/>
      <c r="O571" s="100"/>
    </row>
    <row r="572" spans="12:15" x14ac:dyDescent="0.2">
      <c r="L572" s="98"/>
      <c r="M572" s="100"/>
      <c r="N572" s="98"/>
      <c r="O572" s="100"/>
    </row>
    <row r="573" spans="12:15" x14ac:dyDescent="0.2">
      <c r="L573" s="98"/>
      <c r="M573" s="100"/>
      <c r="N573" s="98"/>
      <c r="O573" s="100"/>
    </row>
    <row r="574" spans="12:15" x14ac:dyDescent="0.2">
      <c r="L574" s="98"/>
      <c r="M574" s="100"/>
      <c r="N574" s="98"/>
      <c r="O574" s="100"/>
    </row>
    <row r="575" spans="12:15" x14ac:dyDescent="0.2">
      <c r="L575" s="98"/>
      <c r="M575" s="100"/>
      <c r="N575" s="98"/>
      <c r="O575" s="100"/>
    </row>
    <row r="576" spans="12:15" x14ac:dyDescent="0.2">
      <c r="L576" s="98"/>
      <c r="M576" s="100"/>
      <c r="N576" s="98"/>
      <c r="O576" s="100"/>
    </row>
    <row r="577" spans="12:15" x14ac:dyDescent="0.2">
      <c r="L577" s="98"/>
      <c r="M577" s="100"/>
      <c r="N577" s="98"/>
      <c r="O577" s="100"/>
    </row>
    <row r="578" spans="12:15" x14ac:dyDescent="0.2">
      <c r="L578" s="98"/>
      <c r="M578" s="100"/>
      <c r="N578" s="98"/>
      <c r="O578" s="100"/>
    </row>
    <row r="579" spans="12:15" x14ac:dyDescent="0.2">
      <c r="L579" s="98"/>
      <c r="M579" s="100"/>
      <c r="N579" s="98"/>
      <c r="O579" s="100"/>
    </row>
    <row r="580" spans="12:15" x14ac:dyDescent="0.2">
      <c r="L580" s="98"/>
      <c r="M580" s="100"/>
      <c r="N580" s="98"/>
      <c r="O580" s="100"/>
    </row>
    <row r="581" spans="12:15" x14ac:dyDescent="0.2">
      <c r="L581" s="98"/>
      <c r="M581" s="100"/>
      <c r="N581" s="98"/>
      <c r="O581" s="100"/>
    </row>
    <row r="582" spans="12:15" x14ac:dyDescent="0.2">
      <c r="L582" s="98"/>
      <c r="M582" s="100"/>
      <c r="N582" s="98"/>
      <c r="O582" s="100"/>
    </row>
    <row r="583" spans="12:15" x14ac:dyDescent="0.2">
      <c r="L583" s="98"/>
      <c r="M583" s="100"/>
      <c r="N583" s="98"/>
      <c r="O583" s="100"/>
    </row>
    <row r="584" spans="12:15" x14ac:dyDescent="0.2">
      <c r="L584" s="98"/>
      <c r="M584" s="100"/>
      <c r="N584" s="98"/>
      <c r="O584" s="100"/>
    </row>
    <row r="585" spans="12:15" x14ac:dyDescent="0.2">
      <c r="L585" s="98"/>
      <c r="M585" s="100"/>
      <c r="N585" s="98"/>
      <c r="O585" s="100"/>
    </row>
    <row r="586" spans="12:15" x14ac:dyDescent="0.2">
      <c r="L586" s="98"/>
      <c r="M586" s="100"/>
      <c r="N586" s="98"/>
      <c r="O586" s="100"/>
    </row>
    <row r="587" spans="12:15" x14ac:dyDescent="0.2">
      <c r="L587" s="98"/>
      <c r="M587" s="100"/>
      <c r="N587" s="98"/>
      <c r="O587" s="100"/>
    </row>
    <row r="588" spans="12:15" x14ac:dyDescent="0.2">
      <c r="L588" s="98"/>
      <c r="M588" s="100"/>
      <c r="N588" s="98"/>
      <c r="O588" s="100"/>
    </row>
    <row r="589" spans="12:15" x14ac:dyDescent="0.2">
      <c r="L589" s="98"/>
      <c r="M589" s="100"/>
      <c r="N589" s="98"/>
      <c r="O589" s="100"/>
    </row>
    <row r="590" spans="12:15" x14ac:dyDescent="0.2">
      <c r="L590" s="98"/>
      <c r="M590" s="100"/>
      <c r="N590" s="98"/>
      <c r="O590" s="100"/>
    </row>
    <row r="591" spans="12:15" x14ac:dyDescent="0.2">
      <c r="L591" s="98"/>
      <c r="M591" s="100"/>
      <c r="N591" s="98"/>
      <c r="O591" s="100"/>
    </row>
    <row r="592" spans="12:15" x14ac:dyDescent="0.2">
      <c r="L592" s="98"/>
      <c r="M592" s="100"/>
      <c r="N592" s="98"/>
      <c r="O592" s="100"/>
    </row>
    <row r="593" spans="12:15" x14ac:dyDescent="0.2">
      <c r="L593" s="98"/>
      <c r="M593" s="100"/>
      <c r="N593" s="98"/>
      <c r="O593" s="100"/>
    </row>
    <row r="594" spans="12:15" x14ac:dyDescent="0.2">
      <c r="L594" s="98"/>
      <c r="M594" s="100"/>
      <c r="N594" s="98"/>
      <c r="O594" s="100"/>
    </row>
    <row r="595" spans="12:15" x14ac:dyDescent="0.2">
      <c r="L595" s="98"/>
      <c r="M595" s="100"/>
      <c r="N595" s="98"/>
      <c r="O595" s="100"/>
    </row>
    <row r="596" spans="12:15" x14ac:dyDescent="0.2">
      <c r="L596" s="98"/>
      <c r="M596" s="100"/>
      <c r="N596" s="98"/>
      <c r="O596" s="100"/>
    </row>
    <row r="597" spans="12:15" x14ac:dyDescent="0.2">
      <c r="L597" s="98"/>
      <c r="M597" s="100"/>
      <c r="N597" s="98"/>
      <c r="O597" s="100"/>
    </row>
    <row r="598" spans="12:15" x14ac:dyDescent="0.2">
      <c r="L598" s="98"/>
      <c r="M598" s="100"/>
      <c r="N598" s="98"/>
      <c r="O598" s="100"/>
    </row>
    <row r="599" spans="12:15" x14ac:dyDescent="0.2">
      <c r="L599" s="98"/>
      <c r="M599" s="100"/>
      <c r="N599" s="98"/>
      <c r="O599" s="100"/>
    </row>
    <row r="600" spans="12:15" x14ac:dyDescent="0.2">
      <c r="L600" s="98"/>
      <c r="M600" s="100"/>
      <c r="N600" s="98"/>
      <c r="O600" s="100"/>
    </row>
    <row r="601" spans="12:15" x14ac:dyDescent="0.2">
      <c r="L601" s="98"/>
      <c r="M601" s="100"/>
      <c r="N601" s="98"/>
      <c r="O601" s="100"/>
    </row>
    <row r="602" spans="12:15" x14ac:dyDescent="0.2">
      <c r="L602" s="98"/>
      <c r="M602" s="100"/>
      <c r="N602" s="98"/>
      <c r="O602" s="100"/>
    </row>
    <row r="603" spans="12:15" x14ac:dyDescent="0.2">
      <c r="L603" s="98"/>
      <c r="M603" s="100"/>
      <c r="N603" s="98"/>
      <c r="O603" s="100"/>
    </row>
    <row r="604" spans="12:15" x14ac:dyDescent="0.2">
      <c r="L604" s="98"/>
      <c r="M604" s="100"/>
      <c r="N604" s="98"/>
      <c r="O604" s="100"/>
    </row>
    <row r="605" spans="12:15" x14ac:dyDescent="0.2">
      <c r="L605" s="98"/>
      <c r="M605" s="100"/>
      <c r="N605" s="98"/>
      <c r="O605" s="100"/>
    </row>
    <row r="606" spans="12:15" x14ac:dyDescent="0.2">
      <c r="L606" s="98"/>
      <c r="M606" s="100"/>
      <c r="N606" s="98"/>
      <c r="O606" s="100"/>
    </row>
    <row r="607" spans="12:15" x14ac:dyDescent="0.2">
      <c r="L607" s="98"/>
      <c r="M607" s="100"/>
      <c r="N607" s="98"/>
      <c r="O607" s="100"/>
    </row>
    <row r="608" spans="12:15" x14ac:dyDescent="0.2">
      <c r="L608" s="98"/>
      <c r="M608" s="100"/>
      <c r="N608" s="98"/>
      <c r="O608" s="100"/>
    </row>
    <row r="609" spans="12:15" x14ac:dyDescent="0.2">
      <c r="L609" s="98"/>
      <c r="M609" s="100"/>
      <c r="N609" s="98"/>
      <c r="O609" s="100"/>
    </row>
    <row r="610" spans="12:15" x14ac:dyDescent="0.2">
      <c r="L610" s="98"/>
      <c r="M610" s="100"/>
      <c r="N610" s="98"/>
      <c r="O610" s="100"/>
    </row>
    <row r="611" spans="12:15" x14ac:dyDescent="0.2">
      <c r="L611" s="98"/>
      <c r="M611" s="100"/>
      <c r="N611" s="98"/>
      <c r="O611" s="100"/>
    </row>
    <row r="612" spans="12:15" x14ac:dyDescent="0.2">
      <c r="L612" s="98"/>
      <c r="M612" s="100"/>
      <c r="N612" s="98"/>
      <c r="O612" s="100"/>
    </row>
    <row r="613" spans="12:15" x14ac:dyDescent="0.2">
      <c r="L613" s="98"/>
      <c r="M613" s="100"/>
      <c r="N613" s="98"/>
      <c r="O613" s="100"/>
    </row>
    <row r="614" spans="12:15" x14ac:dyDescent="0.2">
      <c r="L614" s="98"/>
      <c r="M614" s="100"/>
      <c r="N614" s="98"/>
      <c r="O614" s="100"/>
    </row>
    <row r="615" spans="12:15" x14ac:dyDescent="0.2">
      <c r="L615" s="98"/>
      <c r="M615" s="100"/>
      <c r="N615" s="98"/>
      <c r="O615" s="100"/>
    </row>
    <row r="616" spans="12:15" x14ac:dyDescent="0.2">
      <c r="L616" s="98"/>
      <c r="M616" s="100"/>
      <c r="N616" s="98"/>
      <c r="O616" s="100"/>
    </row>
    <row r="617" spans="12:15" x14ac:dyDescent="0.2">
      <c r="L617" s="98"/>
      <c r="M617" s="100"/>
      <c r="N617" s="98"/>
      <c r="O617" s="100"/>
    </row>
    <row r="618" spans="12:15" x14ac:dyDescent="0.2">
      <c r="L618" s="98"/>
      <c r="M618" s="100"/>
      <c r="N618" s="98"/>
      <c r="O618" s="100"/>
    </row>
    <row r="619" spans="12:15" x14ac:dyDescent="0.2">
      <c r="L619" s="98"/>
      <c r="M619" s="100"/>
      <c r="N619" s="98"/>
      <c r="O619" s="100"/>
    </row>
    <row r="620" spans="12:15" x14ac:dyDescent="0.2">
      <c r="L620" s="98"/>
      <c r="M620" s="100"/>
      <c r="N620" s="98"/>
      <c r="O620" s="100"/>
    </row>
    <row r="621" spans="12:15" x14ac:dyDescent="0.2">
      <c r="L621" s="98"/>
      <c r="M621" s="100"/>
      <c r="N621" s="98"/>
      <c r="O621" s="100"/>
    </row>
    <row r="622" spans="12:15" x14ac:dyDescent="0.2">
      <c r="L622" s="98"/>
      <c r="M622" s="100"/>
      <c r="N622" s="98"/>
      <c r="O622" s="100"/>
    </row>
    <row r="623" spans="12:15" x14ac:dyDescent="0.2">
      <c r="L623" s="98"/>
      <c r="M623" s="100"/>
      <c r="N623" s="98"/>
      <c r="O623" s="100"/>
    </row>
    <row r="624" spans="12:15" x14ac:dyDescent="0.2">
      <c r="L624" s="98"/>
      <c r="M624" s="100"/>
      <c r="N624" s="98"/>
      <c r="O624" s="100"/>
    </row>
    <row r="625" spans="12:15" x14ac:dyDescent="0.2">
      <c r="L625" s="98"/>
      <c r="M625" s="100"/>
      <c r="N625" s="98"/>
      <c r="O625" s="100"/>
    </row>
    <row r="626" spans="12:15" x14ac:dyDescent="0.2">
      <c r="L626" s="98"/>
      <c r="M626" s="100"/>
      <c r="N626" s="98"/>
      <c r="O626" s="100"/>
    </row>
    <row r="627" spans="12:15" x14ac:dyDescent="0.2">
      <c r="L627" s="98"/>
      <c r="M627" s="100"/>
      <c r="N627" s="98"/>
      <c r="O627" s="100"/>
    </row>
    <row r="628" spans="12:15" x14ac:dyDescent="0.2">
      <c r="L628" s="98"/>
      <c r="M628" s="100"/>
      <c r="N628" s="98"/>
      <c r="O628" s="100"/>
    </row>
    <row r="629" spans="12:15" x14ac:dyDescent="0.2">
      <c r="L629" s="98"/>
      <c r="M629" s="100"/>
      <c r="N629" s="98"/>
      <c r="O629" s="100"/>
    </row>
    <row r="630" spans="12:15" x14ac:dyDescent="0.2">
      <c r="L630" s="98"/>
      <c r="M630" s="100"/>
      <c r="N630" s="98"/>
      <c r="O630" s="100"/>
    </row>
    <row r="631" spans="12:15" x14ac:dyDescent="0.2">
      <c r="L631" s="98"/>
      <c r="M631" s="100"/>
      <c r="N631" s="98"/>
      <c r="O631" s="100"/>
    </row>
    <row r="632" spans="12:15" x14ac:dyDescent="0.2">
      <c r="L632" s="98"/>
      <c r="M632" s="100"/>
      <c r="N632" s="98"/>
      <c r="O632" s="100"/>
    </row>
    <row r="633" spans="12:15" x14ac:dyDescent="0.2">
      <c r="L633" s="98"/>
      <c r="M633" s="100"/>
      <c r="N633" s="98"/>
      <c r="O633" s="100"/>
    </row>
    <row r="634" spans="12:15" x14ac:dyDescent="0.2">
      <c r="L634" s="98"/>
      <c r="M634" s="100"/>
      <c r="N634" s="98"/>
      <c r="O634" s="100"/>
    </row>
    <row r="635" spans="12:15" x14ac:dyDescent="0.2">
      <c r="L635" s="98"/>
      <c r="M635" s="100"/>
      <c r="N635" s="98"/>
      <c r="O635" s="100"/>
    </row>
    <row r="636" spans="12:15" x14ac:dyDescent="0.2">
      <c r="L636" s="98"/>
      <c r="M636" s="100"/>
      <c r="N636" s="98"/>
      <c r="O636" s="100"/>
    </row>
    <row r="637" spans="12:15" x14ac:dyDescent="0.2">
      <c r="L637" s="98"/>
      <c r="M637" s="100"/>
      <c r="N637" s="98"/>
      <c r="O637" s="100"/>
    </row>
    <row r="638" spans="12:15" x14ac:dyDescent="0.2">
      <c r="L638" s="98"/>
      <c r="M638" s="100"/>
      <c r="N638" s="98"/>
      <c r="O638" s="100"/>
    </row>
    <row r="639" spans="12:15" x14ac:dyDescent="0.2">
      <c r="L639" s="98"/>
      <c r="M639" s="100"/>
      <c r="N639" s="98"/>
      <c r="O639" s="100"/>
    </row>
    <row r="640" spans="12:15" x14ac:dyDescent="0.2">
      <c r="L640" s="98"/>
      <c r="M640" s="100"/>
      <c r="N640" s="98"/>
      <c r="O640" s="100"/>
    </row>
    <row r="641" spans="12:15" x14ac:dyDescent="0.2">
      <c r="L641" s="98"/>
      <c r="M641" s="100"/>
      <c r="N641" s="98"/>
      <c r="O641" s="100"/>
    </row>
    <row r="642" spans="12:15" x14ac:dyDescent="0.2">
      <c r="L642" s="98"/>
      <c r="M642" s="100"/>
      <c r="N642" s="98"/>
      <c r="O642" s="100"/>
    </row>
    <row r="643" spans="12:15" x14ac:dyDescent="0.2">
      <c r="L643" s="98"/>
      <c r="M643" s="100"/>
      <c r="N643" s="98"/>
      <c r="O643" s="100"/>
    </row>
    <row r="644" spans="12:15" x14ac:dyDescent="0.2">
      <c r="L644" s="98"/>
      <c r="M644" s="100"/>
      <c r="N644" s="98"/>
      <c r="O644" s="100"/>
    </row>
    <row r="645" spans="12:15" x14ac:dyDescent="0.2">
      <c r="L645" s="98"/>
      <c r="M645" s="100"/>
      <c r="N645" s="98"/>
      <c r="O645" s="100"/>
    </row>
    <row r="646" spans="12:15" x14ac:dyDescent="0.2">
      <c r="L646" s="98"/>
      <c r="M646" s="100"/>
      <c r="N646" s="98"/>
      <c r="O646" s="100"/>
    </row>
    <row r="647" spans="12:15" x14ac:dyDescent="0.2">
      <c r="L647" s="98"/>
      <c r="M647" s="100"/>
      <c r="N647" s="98"/>
      <c r="O647" s="100"/>
    </row>
    <row r="648" spans="12:15" x14ac:dyDescent="0.2">
      <c r="L648" s="98"/>
      <c r="M648" s="100"/>
      <c r="N648" s="98"/>
      <c r="O648" s="100"/>
    </row>
    <row r="649" spans="12:15" x14ac:dyDescent="0.2">
      <c r="L649" s="98"/>
      <c r="M649" s="100"/>
      <c r="N649" s="98"/>
      <c r="O649" s="100"/>
    </row>
    <row r="650" spans="12:15" x14ac:dyDescent="0.2">
      <c r="L650" s="98"/>
      <c r="M650" s="100"/>
      <c r="N650" s="98"/>
      <c r="O650" s="100"/>
    </row>
    <row r="651" spans="12:15" x14ac:dyDescent="0.2">
      <c r="L651" s="98"/>
      <c r="M651" s="100"/>
      <c r="N651" s="98"/>
      <c r="O651" s="100"/>
    </row>
    <row r="652" spans="12:15" x14ac:dyDescent="0.2">
      <c r="L652" s="98"/>
      <c r="M652" s="100"/>
      <c r="N652" s="98"/>
      <c r="O652" s="100"/>
    </row>
    <row r="653" spans="12:15" x14ac:dyDescent="0.2">
      <c r="L653" s="98"/>
      <c r="M653" s="100"/>
      <c r="N653" s="98"/>
      <c r="O653" s="100"/>
    </row>
    <row r="654" spans="12:15" x14ac:dyDescent="0.2">
      <c r="L654" s="98"/>
      <c r="M654" s="100"/>
      <c r="N654" s="98"/>
      <c r="O654" s="100"/>
    </row>
    <row r="655" spans="12:15" x14ac:dyDescent="0.2">
      <c r="L655" s="98"/>
      <c r="M655" s="100"/>
      <c r="N655" s="98"/>
      <c r="O655" s="100"/>
    </row>
    <row r="656" spans="12:15" x14ac:dyDescent="0.2">
      <c r="L656" s="98"/>
      <c r="M656" s="100"/>
      <c r="N656" s="98"/>
      <c r="O656" s="100"/>
    </row>
    <row r="657" spans="12:15" x14ac:dyDescent="0.2">
      <c r="L657" s="98"/>
      <c r="M657" s="100"/>
      <c r="N657" s="98"/>
      <c r="O657" s="100"/>
    </row>
    <row r="658" spans="12:15" x14ac:dyDescent="0.2">
      <c r="L658" s="98"/>
      <c r="M658" s="100"/>
      <c r="N658" s="98"/>
      <c r="O658" s="100"/>
    </row>
    <row r="659" spans="12:15" x14ac:dyDescent="0.2">
      <c r="L659" s="98"/>
      <c r="M659" s="100"/>
      <c r="N659" s="98"/>
      <c r="O659" s="100"/>
    </row>
    <row r="660" spans="12:15" x14ac:dyDescent="0.2">
      <c r="L660" s="98"/>
      <c r="M660" s="100"/>
      <c r="N660" s="98"/>
      <c r="O660" s="100"/>
    </row>
    <row r="661" spans="12:15" x14ac:dyDescent="0.2">
      <c r="L661" s="98"/>
      <c r="M661" s="100"/>
      <c r="N661" s="98"/>
      <c r="O661" s="100"/>
    </row>
    <row r="662" spans="12:15" x14ac:dyDescent="0.2">
      <c r="L662" s="98"/>
      <c r="M662" s="100"/>
      <c r="N662" s="98"/>
      <c r="O662" s="100"/>
    </row>
    <row r="663" spans="12:15" x14ac:dyDescent="0.2">
      <c r="L663" s="98"/>
      <c r="M663" s="100"/>
      <c r="N663" s="98"/>
      <c r="O663" s="100"/>
    </row>
    <row r="664" spans="12:15" x14ac:dyDescent="0.2">
      <c r="L664" s="98"/>
      <c r="M664" s="100"/>
      <c r="N664" s="98"/>
      <c r="O664" s="100"/>
    </row>
    <row r="665" spans="12:15" x14ac:dyDescent="0.2">
      <c r="L665" s="98"/>
      <c r="M665" s="100"/>
      <c r="N665" s="98"/>
      <c r="O665" s="100"/>
    </row>
    <row r="666" spans="12:15" x14ac:dyDescent="0.2">
      <c r="L666" s="98"/>
      <c r="M666" s="100"/>
      <c r="N666" s="98"/>
      <c r="O666" s="100"/>
    </row>
    <row r="667" spans="12:15" x14ac:dyDescent="0.2">
      <c r="L667" s="98"/>
      <c r="M667" s="100"/>
      <c r="N667" s="98"/>
      <c r="O667" s="100"/>
    </row>
    <row r="668" spans="12:15" x14ac:dyDescent="0.2">
      <c r="L668" s="98"/>
      <c r="M668" s="100"/>
      <c r="N668" s="98"/>
      <c r="O668" s="100"/>
    </row>
    <row r="669" spans="12:15" x14ac:dyDescent="0.2">
      <c r="L669" s="98"/>
      <c r="M669" s="100"/>
      <c r="N669" s="98"/>
      <c r="O669" s="100"/>
    </row>
    <row r="670" spans="12:15" x14ac:dyDescent="0.2">
      <c r="L670" s="98"/>
      <c r="M670" s="100"/>
      <c r="N670" s="98"/>
      <c r="O670" s="100"/>
    </row>
    <row r="671" spans="12:15" x14ac:dyDescent="0.2">
      <c r="L671" s="98"/>
      <c r="M671" s="100"/>
      <c r="N671" s="98"/>
      <c r="O671" s="100"/>
    </row>
    <row r="672" spans="12:15" x14ac:dyDescent="0.2">
      <c r="L672" s="98"/>
      <c r="M672" s="100"/>
      <c r="N672" s="98"/>
      <c r="O672" s="100"/>
    </row>
    <row r="673" spans="12:15" x14ac:dyDescent="0.2">
      <c r="L673" s="98"/>
      <c r="M673" s="100"/>
      <c r="N673" s="98"/>
      <c r="O673" s="100"/>
    </row>
    <row r="674" spans="12:15" x14ac:dyDescent="0.2">
      <c r="L674" s="98"/>
      <c r="M674" s="100"/>
      <c r="N674" s="98"/>
      <c r="O674" s="100"/>
    </row>
    <row r="675" spans="12:15" x14ac:dyDescent="0.2">
      <c r="L675" s="98"/>
      <c r="M675" s="100"/>
      <c r="N675" s="98"/>
      <c r="O675" s="100"/>
    </row>
    <row r="676" spans="12:15" x14ac:dyDescent="0.2">
      <c r="L676" s="98"/>
      <c r="M676" s="100"/>
      <c r="N676" s="98"/>
      <c r="O676" s="100"/>
    </row>
    <row r="677" spans="12:15" x14ac:dyDescent="0.2">
      <c r="L677" s="98"/>
      <c r="M677" s="100"/>
      <c r="N677" s="98"/>
      <c r="O677" s="100"/>
    </row>
    <row r="678" spans="12:15" x14ac:dyDescent="0.2">
      <c r="L678" s="98"/>
      <c r="M678" s="100"/>
      <c r="N678" s="98"/>
      <c r="O678" s="100"/>
    </row>
    <row r="679" spans="12:15" x14ac:dyDescent="0.2">
      <c r="L679" s="98"/>
      <c r="M679" s="100"/>
      <c r="N679" s="98"/>
      <c r="O679" s="100"/>
    </row>
    <row r="680" spans="12:15" x14ac:dyDescent="0.2">
      <c r="L680" s="98"/>
      <c r="M680" s="100"/>
      <c r="N680" s="98"/>
      <c r="O680" s="100"/>
    </row>
    <row r="681" spans="12:15" x14ac:dyDescent="0.2">
      <c r="L681" s="98"/>
      <c r="M681" s="100"/>
      <c r="N681" s="98"/>
      <c r="O681" s="100"/>
    </row>
    <row r="682" spans="12:15" x14ac:dyDescent="0.2">
      <c r="L682" s="98"/>
      <c r="M682" s="100"/>
      <c r="N682" s="98"/>
      <c r="O682" s="100"/>
    </row>
    <row r="683" spans="12:15" x14ac:dyDescent="0.2">
      <c r="L683" s="98"/>
      <c r="M683" s="100"/>
      <c r="N683" s="98"/>
      <c r="O683" s="100"/>
    </row>
    <row r="684" spans="12:15" x14ac:dyDescent="0.2">
      <c r="L684" s="98"/>
      <c r="M684" s="100"/>
      <c r="N684" s="98"/>
      <c r="O684" s="100"/>
    </row>
    <row r="685" spans="12:15" x14ac:dyDescent="0.2">
      <c r="L685" s="98"/>
      <c r="M685" s="100"/>
      <c r="N685" s="98"/>
      <c r="O685" s="100"/>
    </row>
    <row r="686" spans="12:15" x14ac:dyDescent="0.2">
      <c r="L686" s="98"/>
      <c r="M686" s="100"/>
      <c r="N686" s="98"/>
      <c r="O686" s="100"/>
    </row>
    <row r="687" spans="12:15" x14ac:dyDescent="0.2">
      <c r="L687" s="98"/>
      <c r="M687" s="100"/>
      <c r="N687" s="98"/>
      <c r="O687" s="100"/>
    </row>
    <row r="688" spans="12:15" x14ac:dyDescent="0.2">
      <c r="L688" s="98"/>
      <c r="M688" s="100"/>
      <c r="N688" s="98"/>
      <c r="O688" s="100"/>
    </row>
    <row r="689" spans="12:15" x14ac:dyDescent="0.2">
      <c r="L689" s="98"/>
      <c r="M689" s="100"/>
      <c r="N689" s="98"/>
      <c r="O689" s="100"/>
    </row>
    <row r="690" spans="12:15" x14ac:dyDescent="0.2">
      <c r="L690" s="98"/>
      <c r="M690" s="100"/>
      <c r="N690" s="98"/>
      <c r="O690" s="100"/>
    </row>
    <row r="691" spans="12:15" x14ac:dyDescent="0.2">
      <c r="L691" s="98"/>
      <c r="M691" s="100"/>
      <c r="N691" s="98"/>
      <c r="O691" s="100"/>
    </row>
    <row r="692" spans="12:15" x14ac:dyDescent="0.2">
      <c r="L692" s="98"/>
      <c r="M692" s="100"/>
      <c r="N692" s="98"/>
      <c r="O692" s="100"/>
    </row>
    <row r="693" spans="12:15" x14ac:dyDescent="0.2">
      <c r="L693" s="98"/>
      <c r="M693" s="100"/>
      <c r="N693" s="98"/>
      <c r="O693" s="100"/>
    </row>
    <row r="694" spans="12:15" x14ac:dyDescent="0.2">
      <c r="L694" s="98"/>
      <c r="M694" s="100"/>
      <c r="N694" s="98"/>
      <c r="O694" s="100"/>
    </row>
    <row r="695" spans="12:15" x14ac:dyDescent="0.2">
      <c r="L695" s="98"/>
      <c r="M695" s="100"/>
      <c r="N695" s="98"/>
      <c r="O695" s="100"/>
    </row>
    <row r="696" spans="12:15" x14ac:dyDescent="0.2">
      <c r="L696" s="98"/>
      <c r="M696" s="100"/>
      <c r="N696" s="98"/>
      <c r="O696" s="100"/>
    </row>
    <row r="697" spans="12:15" x14ac:dyDescent="0.2">
      <c r="L697" s="98"/>
      <c r="M697" s="100"/>
      <c r="N697" s="98"/>
      <c r="O697" s="100"/>
    </row>
    <row r="698" spans="12:15" x14ac:dyDescent="0.2">
      <c r="L698" s="98"/>
      <c r="M698" s="100"/>
      <c r="N698" s="98"/>
      <c r="O698" s="100"/>
    </row>
    <row r="699" spans="12:15" x14ac:dyDescent="0.2">
      <c r="L699" s="98"/>
      <c r="M699" s="100"/>
      <c r="N699" s="98"/>
      <c r="O699" s="100"/>
    </row>
    <row r="700" spans="12:15" x14ac:dyDescent="0.2">
      <c r="L700" s="98"/>
      <c r="M700" s="100"/>
      <c r="N700" s="98"/>
      <c r="O700" s="100"/>
    </row>
    <row r="701" spans="12:15" x14ac:dyDescent="0.2">
      <c r="L701" s="98"/>
      <c r="M701" s="100"/>
      <c r="N701" s="98"/>
      <c r="O701" s="100"/>
    </row>
    <row r="702" spans="12:15" x14ac:dyDescent="0.2">
      <c r="L702" s="98"/>
      <c r="M702" s="100"/>
      <c r="N702" s="98"/>
      <c r="O702" s="100"/>
    </row>
    <row r="703" spans="12:15" x14ac:dyDescent="0.2">
      <c r="L703" s="98"/>
      <c r="M703" s="100"/>
      <c r="N703" s="98"/>
      <c r="O703" s="100"/>
    </row>
    <row r="704" spans="12:15" x14ac:dyDescent="0.2">
      <c r="L704" s="98"/>
      <c r="M704" s="100"/>
      <c r="N704" s="98"/>
      <c r="O704" s="100"/>
    </row>
    <row r="705" spans="12:15" x14ac:dyDescent="0.2">
      <c r="L705" s="98"/>
      <c r="M705" s="100"/>
      <c r="N705" s="98"/>
      <c r="O705" s="100"/>
    </row>
    <row r="706" spans="12:15" x14ac:dyDescent="0.2">
      <c r="L706" s="98"/>
      <c r="M706" s="100"/>
      <c r="N706" s="98"/>
      <c r="O706" s="100"/>
    </row>
    <row r="707" spans="12:15" x14ac:dyDescent="0.2">
      <c r="L707" s="98"/>
      <c r="M707" s="100"/>
      <c r="N707" s="98"/>
      <c r="O707" s="100"/>
    </row>
    <row r="708" spans="12:15" x14ac:dyDescent="0.2">
      <c r="L708" s="98"/>
      <c r="M708" s="100"/>
      <c r="N708" s="98"/>
      <c r="O708" s="100"/>
    </row>
    <row r="709" spans="12:15" x14ac:dyDescent="0.2">
      <c r="L709" s="98"/>
      <c r="M709" s="100"/>
      <c r="N709" s="98"/>
      <c r="O709" s="100"/>
    </row>
    <row r="710" spans="12:15" x14ac:dyDescent="0.2">
      <c r="L710" s="98"/>
      <c r="M710" s="100"/>
      <c r="N710" s="98"/>
      <c r="O710" s="100"/>
    </row>
    <row r="711" spans="12:15" x14ac:dyDescent="0.2">
      <c r="L711" s="98"/>
      <c r="M711" s="100"/>
      <c r="N711" s="98"/>
      <c r="O711" s="100"/>
    </row>
    <row r="712" spans="12:15" x14ac:dyDescent="0.2">
      <c r="L712" s="98"/>
      <c r="M712" s="100"/>
      <c r="N712" s="98"/>
      <c r="O712" s="100"/>
    </row>
    <row r="713" spans="12:15" x14ac:dyDescent="0.2">
      <c r="L713" s="98"/>
      <c r="M713" s="100"/>
      <c r="N713" s="98"/>
      <c r="O713" s="100"/>
    </row>
    <row r="714" spans="12:15" x14ac:dyDescent="0.2">
      <c r="L714" s="98"/>
      <c r="M714" s="100"/>
      <c r="N714" s="98"/>
      <c r="O714" s="100"/>
    </row>
    <row r="715" spans="12:15" x14ac:dyDescent="0.2">
      <c r="L715" s="98"/>
      <c r="M715" s="100"/>
      <c r="N715" s="98"/>
      <c r="O715" s="100"/>
    </row>
    <row r="716" spans="12:15" x14ac:dyDescent="0.2">
      <c r="L716" s="98"/>
      <c r="M716" s="100"/>
      <c r="N716" s="98"/>
      <c r="O716" s="100"/>
    </row>
    <row r="717" spans="12:15" x14ac:dyDescent="0.2">
      <c r="L717" s="98"/>
      <c r="M717" s="100"/>
      <c r="N717" s="98"/>
      <c r="O717" s="100"/>
    </row>
    <row r="718" spans="12:15" x14ac:dyDescent="0.2">
      <c r="L718" s="98"/>
      <c r="M718" s="100"/>
      <c r="N718" s="98"/>
      <c r="O718" s="100"/>
    </row>
    <row r="719" spans="12:15" x14ac:dyDescent="0.2">
      <c r="L719" s="98"/>
      <c r="M719" s="100"/>
      <c r="N719" s="98"/>
      <c r="O719" s="100"/>
    </row>
    <row r="720" spans="12:15" x14ac:dyDescent="0.2">
      <c r="L720" s="98"/>
      <c r="M720" s="100"/>
      <c r="N720" s="98"/>
      <c r="O720" s="100"/>
    </row>
    <row r="721" spans="12:15" x14ac:dyDescent="0.2">
      <c r="L721" s="98"/>
      <c r="M721" s="100"/>
      <c r="N721" s="98"/>
      <c r="O721" s="100"/>
    </row>
    <row r="722" spans="12:15" x14ac:dyDescent="0.2">
      <c r="L722" s="98"/>
      <c r="M722" s="100"/>
      <c r="N722" s="98"/>
      <c r="O722" s="100"/>
    </row>
    <row r="723" spans="12:15" x14ac:dyDescent="0.2">
      <c r="L723" s="98"/>
      <c r="M723" s="100"/>
      <c r="N723" s="98"/>
      <c r="O723" s="100"/>
    </row>
    <row r="724" spans="12:15" x14ac:dyDescent="0.2">
      <c r="L724" s="98"/>
      <c r="M724" s="100"/>
      <c r="N724" s="98"/>
      <c r="O724" s="100"/>
    </row>
    <row r="725" spans="12:15" x14ac:dyDescent="0.2">
      <c r="L725" s="98"/>
      <c r="M725" s="100"/>
      <c r="N725" s="98"/>
      <c r="O725" s="100"/>
    </row>
    <row r="726" spans="12:15" x14ac:dyDescent="0.2">
      <c r="L726" s="98"/>
      <c r="M726" s="100"/>
      <c r="N726" s="98"/>
      <c r="O726" s="100"/>
    </row>
    <row r="727" spans="12:15" x14ac:dyDescent="0.2">
      <c r="L727" s="98"/>
      <c r="M727" s="100"/>
      <c r="N727" s="98"/>
      <c r="O727" s="100"/>
    </row>
    <row r="728" spans="12:15" x14ac:dyDescent="0.2">
      <c r="L728" s="98"/>
      <c r="M728" s="100"/>
      <c r="N728" s="98"/>
      <c r="O728" s="100"/>
    </row>
    <row r="729" spans="12:15" x14ac:dyDescent="0.2">
      <c r="L729" s="98"/>
      <c r="M729" s="100"/>
      <c r="N729" s="98"/>
      <c r="O729" s="100"/>
    </row>
    <row r="730" spans="12:15" x14ac:dyDescent="0.2">
      <c r="L730" s="98"/>
      <c r="M730" s="100"/>
      <c r="N730" s="98"/>
      <c r="O730" s="100"/>
    </row>
    <row r="731" spans="12:15" x14ac:dyDescent="0.2">
      <c r="L731" s="98"/>
      <c r="M731" s="100"/>
      <c r="N731" s="98"/>
      <c r="O731" s="100"/>
    </row>
    <row r="732" spans="12:15" x14ac:dyDescent="0.2">
      <c r="L732" s="98"/>
      <c r="M732" s="100"/>
      <c r="N732" s="98"/>
      <c r="O732" s="100"/>
    </row>
    <row r="733" spans="12:15" x14ac:dyDescent="0.2">
      <c r="L733" s="98"/>
      <c r="M733" s="100"/>
      <c r="N733" s="98"/>
      <c r="O733" s="100"/>
    </row>
    <row r="734" spans="12:15" x14ac:dyDescent="0.2">
      <c r="L734" s="98"/>
      <c r="M734" s="100"/>
      <c r="N734" s="98"/>
      <c r="O734" s="100"/>
    </row>
    <row r="735" spans="12:15" x14ac:dyDescent="0.2">
      <c r="L735" s="98"/>
      <c r="M735" s="100"/>
      <c r="N735" s="98"/>
      <c r="O735" s="100"/>
    </row>
    <row r="736" spans="12:15" x14ac:dyDescent="0.2">
      <c r="L736" s="98"/>
      <c r="M736" s="100"/>
      <c r="N736" s="98"/>
      <c r="O736" s="100"/>
    </row>
    <row r="737" spans="12:15" x14ac:dyDescent="0.2">
      <c r="L737" s="98"/>
      <c r="M737" s="100"/>
      <c r="N737" s="98"/>
      <c r="O737" s="100"/>
    </row>
    <row r="738" spans="12:15" x14ac:dyDescent="0.2">
      <c r="L738" s="98"/>
      <c r="M738" s="100"/>
      <c r="N738" s="98"/>
      <c r="O738" s="100"/>
    </row>
    <row r="739" spans="12:15" x14ac:dyDescent="0.2">
      <c r="L739" s="98"/>
      <c r="M739" s="100"/>
      <c r="N739" s="98"/>
      <c r="O739" s="100"/>
    </row>
    <row r="740" spans="12:15" x14ac:dyDescent="0.2">
      <c r="L740" s="98"/>
      <c r="M740" s="100"/>
      <c r="N740" s="98"/>
      <c r="O740" s="100"/>
    </row>
    <row r="741" spans="12:15" x14ac:dyDescent="0.2">
      <c r="L741" s="98"/>
      <c r="M741" s="100"/>
      <c r="N741" s="98"/>
      <c r="O741" s="100"/>
    </row>
    <row r="742" spans="12:15" x14ac:dyDescent="0.2">
      <c r="L742" s="98"/>
      <c r="M742" s="100"/>
      <c r="N742" s="98"/>
      <c r="O742" s="100"/>
    </row>
    <row r="743" spans="12:15" x14ac:dyDescent="0.2">
      <c r="L743" s="98"/>
      <c r="M743" s="100"/>
      <c r="N743" s="98"/>
      <c r="O743" s="100"/>
    </row>
    <row r="744" spans="12:15" x14ac:dyDescent="0.2">
      <c r="L744" s="98"/>
      <c r="M744" s="100"/>
      <c r="N744" s="98"/>
      <c r="O744" s="100"/>
    </row>
    <row r="745" spans="12:15" x14ac:dyDescent="0.2">
      <c r="L745" s="98"/>
      <c r="M745" s="100"/>
      <c r="N745" s="98"/>
      <c r="O745" s="100"/>
    </row>
    <row r="746" spans="12:15" x14ac:dyDescent="0.2">
      <c r="L746" s="98"/>
      <c r="M746" s="100"/>
      <c r="N746" s="98"/>
      <c r="O746" s="100"/>
    </row>
    <row r="747" spans="12:15" x14ac:dyDescent="0.2">
      <c r="L747" s="98"/>
      <c r="M747" s="100"/>
      <c r="N747" s="98"/>
      <c r="O747" s="100"/>
    </row>
    <row r="748" spans="12:15" x14ac:dyDescent="0.2">
      <c r="L748" s="98"/>
      <c r="M748" s="100"/>
      <c r="N748" s="98"/>
      <c r="O748" s="100"/>
    </row>
    <row r="749" spans="12:15" x14ac:dyDescent="0.2">
      <c r="L749" s="98"/>
      <c r="M749" s="100"/>
      <c r="N749" s="98"/>
      <c r="O749" s="100"/>
    </row>
    <row r="750" spans="12:15" x14ac:dyDescent="0.2">
      <c r="L750" s="98"/>
      <c r="M750" s="100"/>
      <c r="N750" s="98"/>
      <c r="O750" s="100"/>
    </row>
    <row r="751" spans="12:15" x14ac:dyDescent="0.2">
      <c r="L751" s="98"/>
      <c r="M751" s="100"/>
      <c r="N751" s="98"/>
      <c r="O751" s="100"/>
    </row>
    <row r="752" spans="12:15" x14ac:dyDescent="0.2">
      <c r="L752" s="98"/>
      <c r="M752" s="100"/>
      <c r="N752" s="98"/>
      <c r="O752" s="100"/>
    </row>
    <row r="753" spans="12:15" x14ac:dyDescent="0.2">
      <c r="L753" s="98"/>
      <c r="M753" s="100"/>
      <c r="N753" s="98"/>
      <c r="O753" s="100"/>
    </row>
    <row r="754" spans="12:15" x14ac:dyDescent="0.2">
      <c r="L754" s="98"/>
      <c r="M754" s="100"/>
      <c r="N754" s="98"/>
      <c r="O754" s="100"/>
    </row>
    <row r="755" spans="12:15" x14ac:dyDescent="0.2">
      <c r="L755" s="98"/>
      <c r="M755" s="100"/>
      <c r="N755" s="98"/>
      <c r="O755" s="100"/>
    </row>
    <row r="756" spans="12:15" x14ac:dyDescent="0.2">
      <c r="L756" s="98"/>
      <c r="M756" s="100"/>
      <c r="N756" s="98"/>
      <c r="O756" s="100"/>
    </row>
    <row r="757" spans="12:15" x14ac:dyDescent="0.2">
      <c r="L757" s="98"/>
      <c r="M757" s="100"/>
      <c r="N757" s="98"/>
      <c r="O757" s="100"/>
    </row>
    <row r="758" spans="12:15" x14ac:dyDescent="0.2">
      <c r="L758" s="98"/>
      <c r="M758" s="100"/>
      <c r="N758" s="98"/>
      <c r="O758" s="100"/>
    </row>
    <row r="759" spans="12:15" x14ac:dyDescent="0.2">
      <c r="L759" s="98"/>
      <c r="M759" s="100"/>
      <c r="N759" s="98"/>
      <c r="O759" s="100"/>
    </row>
    <row r="760" spans="12:15" x14ac:dyDescent="0.2">
      <c r="L760" s="98"/>
      <c r="M760" s="100"/>
      <c r="N760" s="98"/>
      <c r="O760" s="100"/>
    </row>
    <row r="761" spans="12:15" x14ac:dyDescent="0.2">
      <c r="L761" s="98"/>
      <c r="M761" s="100"/>
      <c r="N761" s="98"/>
      <c r="O761" s="100"/>
    </row>
    <row r="762" spans="12:15" x14ac:dyDescent="0.2">
      <c r="L762" s="98"/>
      <c r="M762" s="100"/>
      <c r="N762" s="98"/>
      <c r="O762" s="100"/>
    </row>
    <row r="763" spans="12:15" x14ac:dyDescent="0.2">
      <c r="L763" s="98"/>
      <c r="M763" s="100"/>
      <c r="N763" s="98"/>
      <c r="O763" s="100"/>
    </row>
    <row r="764" spans="12:15" x14ac:dyDescent="0.2">
      <c r="L764" s="98"/>
      <c r="M764" s="100"/>
      <c r="N764" s="98"/>
      <c r="O764" s="100"/>
    </row>
    <row r="765" spans="12:15" x14ac:dyDescent="0.2">
      <c r="L765" s="98"/>
      <c r="M765" s="100"/>
      <c r="N765" s="98"/>
      <c r="O765" s="100"/>
    </row>
    <row r="766" spans="12:15" x14ac:dyDescent="0.2">
      <c r="L766" s="98"/>
      <c r="M766" s="100"/>
      <c r="N766" s="98"/>
      <c r="O766" s="100"/>
    </row>
    <row r="767" spans="12:15" x14ac:dyDescent="0.2">
      <c r="L767" s="98"/>
      <c r="M767" s="100"/>
      <c r="N767" s="98"/>
      <c r="O767" s="100"/>
    </row>
    <row r="768" spans="12:15" x14ac:dyDescent="0.2">
      <c r="L768" s="98"/>
      <c r="M768" s="100"/>
      <c r="N768" s="98"/>
      <c r="O768" s="100"/>
    </row>
    <row r="769" spans="12:15" x14ac:dyDescent="0.2">
      <c r="L769" s="98"/>
      <c r="M769" s="100"/>
      <c r="N769" s="98"/>
      <c r="O769" s="100"/>
    </row>
    <row r="770" spans="12:15" x14ac:dyDescent="0.2">
      <c r="L770" s="98"/>
      <c r="M770" s="100"/>
      <c r="N770" s="98"/>
      <c r="O770" s="100"/>
    </row>
    <row r="771" spans="12:15" x14ac:dyDescent="0.2">
      <c r="L771" s="98"/>
      <c r="M771" s="100"/>
      <c r="N771" s="98"/>
      <c r="O771" s="100"/>
    </row>
    <row r="772" spans="12:15" x14ac:dyDescent="0.2">
      <c r="L772" s="98"/>
      <c r="M772" s="100"/>
      <c r="N772" s="98"/>
      <c r="O772" s="100"/>
    </row>
    <row r="773" spans="12:15" x14ac:dyDescent="0.2">
      <c r="L773" s="98"/>
      <c r="M773" s="100"/>
      <c r="N773" s="98"/>
      <c r="O773" s="100"/>
    </row>
    <row r="774" spans="12:15" x14ac:dyDescent="0.2">
      <c r="L774" s="98"/>
      <c r="M774" s="100"/>
      <c r="N774" s="98"/>
      <c r="O774" s="100"/>
    </row>
    <row r="775" spans="12:15" x14ac:dyDescent="0.2">
      <c r="L775" s="98"/>
      <c r="M775" s="100"/>
      <c r="N775" s="98"/>
      <c r="O775" s="100"/>
    </row>
    <row r="776" spans="12:15" x14ac:dyDescent="0.2">
      <c r="L776" s="98"/>
      <c r="M776" s="100"/>
      <c r="N776" s="98"/>
      <c r="O776" s="100"/>
    </row>
    <row r="777" spans="12:15" x14ac:dyDescent="0.2">
      <c r="L777" s="98"/>
      <c r="M777" s="100"/>
      <c r="N777" s="98"/>
      <c r="O777" s="100"/>
    </row>
    <row r="778" spans="12:15" x14ac:dyDescent="0.2">
      <c r="L778" s="98"/>
      <c r="M778" s="100"/>
      <c r="N778" s="98"/>
      <c r="O778" s="100"/>
    </row>
    <row r="779" spans="12:15" x14ac:dyDescent="0.2">
      <c r="L779" s="98"/>
      <c r="M779" s="100"/>
      <c r="N779" s="98"/>
      <c r="O779" s="100"/>
    </row>
    <row r="780" spans="12:15" x14ac:dyDescent="0.2">
      <c r="L780" s="98"/>
      <c r="M780" s="100"/>
      <c r="N780" s="98"/>
      <c r="O780" s="100"/>
    </row>
    <row r="781" spans="12:15" x14ac:dyDescent="0.2">
      <c r="L781" s="98"/>
      <c r="M781" s="100"/>
      <c r="N781" s="98"/>
      <c r="O781" s="100"/>
    </row>
    <row r="782" spans="12:15" x14ac:dyDescent="0.2">
      <c r="L782" s="98"/>
      <c r="M782" s="100"/>
      <c r="N782" s="98"/>
      <c r="O782" s="100"/>
    </row>
    <row r="783" spans="12:15" x14ac:dyDescent="0.2">
      <c r="L783" s="98"/>
      <c r="M783" s="100"/>
      <c r="N783" s="98"/>
      <c r="O783" s="100"/>
    </row>
    <row r="784" spans="12:15" x14ac:dyDescent="0.2">
      <c r="L784" s="98"/>
      <c r="M784" s="100"/>
      <c r="N784" s="98"/>
      <c r="O784" s="100"/>
    </row>
    <row r="785" spans="12:15" x14ac:dyDescent="0.2">
      <c r="L785" s="98"/>
      <c r="M785" s="100"/>
      <c r="N785" s="98"/>
      <c r="O785" s="100"/>
    </row>
    <row r="786" spans="12:15" x14ac:dyDescent="0.2">
      <c r="L786" s="98"/>
      <c r="M786" s="100"/>
      <c r="N786" s="98"/>
      <c r="O786" s="100"/>
    </row>
    <row r="787" spans="12:15" x14ac:dyDescent="0.2">
      <c r="L787" s="98"/>
      <c r="M787" s="100"/>
      <c r="N787" s="98"/>
      <c r="O787" s="100"/>
    </row>
    <row r="788" spans="12:15" x14ac:dyDescent="0.2">
      <c r="L788" s="98"/>
      <c r="M788" s="100"/>
      <c r="N788" s="98"/>
      <c r="O788" s="100"/>
    </row>
    <row r="789" spans="12:15" x14ac:dyDescent="0.2">
      <c r="L789" s="98"/>
      <c r="M789" s="100"/>
      <c r="N789" s="98"/>
      <c r="O789" s="100"/>
    </row>
    <row r="790" spans="12:15" x14ac:dyDescent="0.2">
      <c r="L790" s="98"/>
      <c r="M790" s="100"/>
      <c r="N790" s="98"/>
      <c r="O790" s="100"/>
    </row>
    <row r="791" spans="12:15" x14ac:dyDescent="0.2">
      <c r="L791" s="98"/>
      <c r="M791" s="100"/>
      <c r="N791" s="98"/>
      <c r="O791" s="100"/>
    </row>
    <row r="792" spans="12:15" x14ac:dyDescent="0.2">
      <c r="L792" s="98"/>
      <c r="M792" s="100"/>
      <c r="N792" s="98"/>
      <c r="O792" s="100"/>
    </row>
    <row r="793" spans="12:15" x14ac:dyDescent="0.2">
      <c r="L793" s="98"/>
      <c r="M793" s="100"/>
      <c r="N793" s="98"/>
      <c r="O793" s="100"/>
    </row>
    <row r="794" spans="12:15" x14ac:dyDescent="0.2">
      <c r="L794" s="98"/>
      <c r="M794" s="100"/>
      <c r="N794" s="98"/>
      <c r="O794" s="100"/>
    </row>
    <row r="795" spans="12:15" x14ac:dyDescent="0.2">
      <c r="L795" s="98"/>
      <c r="M795" s="100"/>
      <c r="N795" s="98"/>
      <c r="O795" s="100"/>
    </row>
    <row r="796" spans="12:15" x14ac:dyDescent="0.2">
      <c r="L796" s="98"/>
      <c r="M796" s="100"/>
      <c r="N796" s="98"/>
      <c r="O796" s="100"/>
    </row>
    <row r="797" spans="12:15" x14ac:dyDescent="0.2">
      <c r="L797" s="98"/>
      <c r="M797" s="100"/>
      <c r="N797" s="98"/>
      <c r="O797" s="100"/>
    </row>
    <row r="798" spans="12:15" x14ac:dyDescent="0.2">
      <c r="L798" s="98"/>
      <c r="M798" s="100"/>
      <c r="N798" s="98"/>
      <c r="O798" s="100"/>
    </row>
    <row r="799" spans="12:15" x14ac:dyDescent="0.2">
      <c r="L799" s="98"/>
      <c r="M799" s="100"/>
      <c r="N799" s="98"/>
      <c r="O799" s="100"/>
    </row>
    <row r="800" spans="12:15" x14ac:dyDescent="0.2">
      <c r="L800" s="98"/>
      <c r="M800" s="100"/>
      <c r="N800" s="98"/>
      <c r="O800" s="100"/>
    </row>
    <row r="801" spans="12:15" x14ac:dyDescent="0.2">
      <c r="L801" s="98"/>
      <c r="M801" s="100"/>
      <c r="N801" s="98"/>
      <c r="O801" s="100"/>
    </row>
    <row r="802" spans="12:15" x14ac:dyDescent="0.2">
      <c r="L802" s="98"/>
      <c r="M802" s="100"/>
      <c r="N802" s="98"/>
      <c r="O802" s="100"/>
    </row>
    <row r="803" spans="12:15" x14ac:dyDescent="0.2">
      <c r="L803" s="98"/>
      <c r="M803" s="100"/>
      <c r="N803" s="98"/>
      <c r="O803" s="100"/>
    </row>
    <row r="804" spans="12:15" x14ac:dyDescent="0.2">
      <c r="L804" s="98"/>
      <c r="M804" s="100"/>
      <c r="N804" s="98"/>
      <c r="O804" s="100"/>
    </row>
    <row r="805" spans="12:15" x14ac:dyDescent="0.2">
      <c r="L805" s="98"/>
      <c r="M805" s="100"/>
      <c r="N805" s="98"/>
      <c r="O805" s="100"/>
    </row>
    <row r="806" spans="12:15" x14ac:dyDescent="0.2">
      <c r="L806" s="98"/>
      <c r="M806" s="100"/>
      <c r="N806" s="98"/>
      <c r="O806" s="100"/>
    </row>
    <row r="807" spans="12:15" x14ac:dyDescent="0.2">
      <c r="L807" s="98"/>
      <c r="M807" s="100"/>
      <c r="N807" s="98"/>
      <c r="O807" s="100"/>
    </row>
    <row r="808" spans="12:15" x14ac:dyDescent="0.2">
      <c r="L808" s="98"/>
      <c r="M808" s="100"/>
      <c r="N808" s="98"/>
      <c r="O808" s="100"/>
    </row>
    <row r="809" spans="12:15" x14ac:dyDescent="0.2">
      <c r="L809" s="98"/>
      <c r="M809" s="100"/>
      <c r="N809" s="98"/>
      <c r="O809" s="100"/>
    </row>
    <row r="810" spans="12:15" x14ac:dyDescent="0.2">
      <c r="L810" s="98"/>
      <c r="M810" s="100"/>
      <c r="N810" s="98"/>
      <c r="O810" s="100"/>
    </row>
    <row r="811" spans="12:15" x14ac:dyDescent="0.2">
      <c r="L811" s="98"/>
      <c r="M811" s="100"/>
      <c r="N811" s="98"/>
      <c r="O811" s="100"/>
    </row>
    <row r="812" spans="12:15" x14ac:dyDescent="0.2">
      <c r="L812" s="98"/>
      <c r="M812" s="100"/>
      <c r="N812" s="98"/>
      <c r="O812" s="100"/>
    </row>
    <row r="813" spans="12:15" x14ac:dyDescent="0.2">
      <c r="L813" s="98"/>
      <c r="M813" s="100"/>
      <c r="N813" s="98"/>
      <c r="O813" s="100"/>
    </row>
    <row r="814" spans="12:15" x14ac:dyDescent="0.2">
      <c r="L814" s="98"/>
      <c r="M814" s="100"/>
      <c r="N814" s="98"/>
      <c r="O814" s="100"/>
    </row>
    <row r="815" spans="12:15" x14ac:dyDescent="0.2">
      <c r="L815" s="98"/>
      <c r="M815" s="100"/>
      <c r="N815" s="98"/>
      <c r="O815" s="100"/>
    </row>
    <row r="816" spans="12:15" x14ac:dyDescent="0.2">
      <c r="L816" s="98"/>
      <c r="M816" s="100"/>
      <c r="N816" s="98"/>
      <c r="O816" s="100"/>
    </row>
    <row r="817" spans="12:15" x14ac:dyDescent="0.2">
      <c r="L817" s="98"/>
      <c r="M817" s="100"/>
      <c r="N817" s="98"/>
      <c r="O817" s="100"/>
    </row>
    <row r="818" spans="12:15" x14ac:dyDescent="0.2">
      <c r="L818" s="98"/>
      <c r="M818" s="100"/>
      <c r="N818" s="98"/>
      <c r="O818" s="100"/>
    </row>
    <row r="819" spans="12:15" x14ac:dyDescent="0.2">
      <c r="L819" s="98"/>
      <c r="M819" s="100"/>
      <c r="N819" s="98"/>
      <c r="O819" s="100"/>
    </row>
    <row r="820" spans="12:15" x14ac:dyDescent="0.2">
      <c r="L820" s="98"/>
      <c r="M820" s="100"/>
      <c r="N820" s="98"/>
      <c r="O820" s="100"/>
    </row>
    <row r="821" spans="12:15" x14ac:dyDescent="0.2">
      <c r="L821" s="98"/>
      <c r="M821" s="100"/>
      <c r="N821" s="98"/>
      <c r="O821" s="100"/>
    </row>
    <row r="822" spans="12:15" x14ac:dyDescent="0.2">
      <c r="L822" s="98"/>
      <c r="M822" s="100"/>
      <c r="N822" s="98"/>
      <c r="O822" s="100"/>
    </row>
    <row r="823" spans="12:15" x14ac:dyDescent="0.2">
      <c r="L823" s="98"/>
      <c r="M823" s="100"/>
      <c r="N823" s="98"/>
      <c r="O823" s="100"/>
    </row>
    <row r="824" spans="12:15" x14ac:dyDescent="0.2">
      <c r="L824" s="98"/>
      <c r="M824" s="100"/>
      <c r="N824" s="98"/>
      <c r="O824" s="100"/>
    </row>
    <row r="825" spans="12:15" x14ac:dyDescent="0.2">
      <c r="L825" s="98"/>
      <c r="M825" s="100"/>
      <c r="N825" s="98"/>
      <c r="O825" s="100"/>
    </row>
    <row r="826" spans="12:15" x14ac:dyDescent="0.2">
      <c r="L826" s="98"/>
      <c r="M826" s="100"/>
      <c r="N826" s="98"/>
      <c r="O826" s="100"/>
    </row>
    <row r="827" spans="12:15" x14ac:dyDescent="0.2">
      <c r="L827" s="98"/>
      <c r="M827" s="100"/>
      <c r="N827" s="98"/>
      <c r="O827" s="100"/>
    </row>
    <row r="828" spans="12:15" x14ac:dyDescent="0.2">
      <c r="L828" s="98"/>
      <c r="M828" s="100"/>
      <c r="N828" s="98"/>
      <c r="O828" s="100"/>
    </row>
    <row r="829" spans="12:15" x14ac:dyDescent="0.2">
      <c r="L829" s="98"/>
      <c r="M829" s="100"/>
      <c r="N829" s="98"/>
      <c r="O829" s="100"/>
    </row>
    <row r="830" spans="12:15" x14ac:dyDescent="0.2">
      <c r="L830" s="98"/>
      <c r="M830" s="100"/>
      <c r="N830" s="98"/>
      <c r="O830" s="100"/>
    </row>
    <row r="831" spans="12:15" x14ac:dyDescent="0.2">
      <c r="L831" s="98"/>
      <c r="M831" s="100"/>
      <c r="N831" s="98"/>
      <c r="O831" s="100"/>
    </row>
    <row r="832" spans="12:15" x14ac:dyDescent="0.2">
      <c r="L832" s="98"/>
      <c r="M832" s="100"/>
      <c r="N832" s="98"/>
      <c r="O832" s="100"/>
    </row>
    <row r="833" spans="12:15" x14ac:dyDescent="0.2">
      <c r="L833" s="98"/>
      <c r="M833" s="100"/>
      <c r="N833" s="98"/>
      <c r="O833" s="100"/>
    </row>
    <row r="834" spans="12:15" x14ac:dyDescent="0.2">
      <c r="L834" s="98"/>
      <c r="M834" s="100"/>
      <c r="N834" s="98"/>
      <c r="O834" s="100"/>
    </row>
    <row r="835" spans="12:15" x14ac:dyDescent="0.2">
      <c r="L835" s="98"/>
      <c r="M835" s="100"/>
      <c r="N835" s="98"/>
      <c r="O835" s="100"/>
    </row>
    <row r="836" spans="12:15" x14ac:dyDescent="0.2">
      <c r="L836" s="98"/>
      <c r="M836" s="100"/>
      <c r="N836" s="98"/>
      <c r="O836" s="100"/>
    </row>
    <row r="837" spans="12:15" x14ac:dyDescent="0.2">
      <c r="L837" s="98"/>
      <c r="M837" s="100"/>
      <c r="N837" s="98"/>
      <c r="O837" s="100"/>
    </row>
    <row r="838" spans="12:15" x14ac:dyDescent="0.2">
      <c r="L838" s="98"/>
      <c r="M838" s="100"/>
      <c r="N838" s="98"/>
      <c r="O838" s="100"/>
    </row>
    <row r="839" spans="12:15" x14ac:dyDescent="0.2">
      <c r="L839" s="98"/>
      <c r="M839" s="100"/>
      <c r="N839" s="98"/>
      <c r="O839" s="100"/>
    </row>
    <row r="840" spans="12:15" x14ac:dyDescent="0.2">
      <c r="L840" s="98"/>
      <c r="M840" s="100"/>
      <c r="N840" s="98"/>
      <c r="O840" s="100"/>
    </row>
    <row r="841" spans="12:15" x14ac:dyDescent="0.2">
      <c r="L841" s="98"/>
      <c r="M841" s="100"/>
      <c r="N841" s="98"/>
      <c r="O841" s="100"/>
    </row>
    <row r="842" spans="12:15" x14ac:dyDescent="0.2">
      <c r="L842" s="98"/>
      <c r="M842" s="100"/>
      <c r="N842" s="98"/>
      <c r="O842" s="100"/>
    </row>
    <row r="843" spans="12:15" x14ac:dyDescent="0.2">
      <c r="L843" s="98"/>
      <c r="M843" s="100"/>
      <c r="N843" s="98"/>
      <c r="O843" s="100"/>
    </row>
    <row r="844" spans="12:15" x14ac:dyDescent="0.2">
      <c r="L844" s="98"/>
      <c r="M844" s="100"/>
      <c r="N844" s="98"/>
      <c r="O844" s="100"/>
    </row>
    <row r="845" spans="12:15" x14ac:dyDescent="0.2">
      <c r="L845" s="98"/>
      <c r="M845" s="100"/>
      <c r="N845" s="98"/>
      <c r="O845" s="100"/>
    </row>
    <row r="846" spans="12:15" x14ac:dyDescent="0.2">
      <c r="L846" s="98"/>
      <c r="M846" s="100"/>
      <c r="N846" s="98"/>
      <c r="O846" s="100"/>
    </row>
    <row r="847" spans="12:15" x14ac:dyDescent="0.2">
      <c r="L847" s="98"/>
      <c r="M847" s="100"/>
      <c r="N847" s="98"/>
      <c r="O847" s="100"/>
    </row>
    <row r="848" spans="12:15" x14ac:dyDescent="0.2">
      <c r="L848" s="98"/>
      <c r="M848" s="100"/>
      <c r="N848" s="98"/>
      <c r="O848" s="100"/>
    </row>
    <row r="849" spans="12:15" x14ac:dyDescent="0.2">
      <c r="L849" s="98"/>
      <c r="M849" s="100"/>
      <c r="N849" s="98"/>
      <c r="O849" s="100"/>
    </row>
    <row r="850" spans="12:15" x14ac:dyDescent="0.2">
      <c r="L850" s="98"/>
      <c r="M850" s="100"/>
      <c r="N850" s="98"/>
      <c r="O850" s="100"/>
    </row>
    <row r="851" spans="12:15" x14ac:dyDescent="0.2">
      <c r="L851" s="98"/>
      <c r="M851" s="100"/>
      <c r="N851" s="98"/>
      <c r="O851" s="100"/>
    </row>
    <row r="852" spans="12:15" x14ac:dyDescent="0.2">
      <c r="L852" s="98"/>
      <c r="M852" s="100"/>
      <c r="N852" s="98"/>
      <c r="O852" s="100"/>
    </row>
    <row r="853" spans="12:15" x14ac:dyDescent="0.2">
      <c r="L853" s="98"/>
      <c r="M853" s="100"/>
      <c r="N853" s="98"/>
      <c r="O853" s="100"/>
    </row>
    <row r="854" spans="12:15" x14ac:dyDescent="0.2">
      <c r="L854" s="98"/>
      <c r="M854" s="100"/>
      <c r="N854" s="98"/>
      <c r="O854" s="100"/>
    </row>
    <row r="855" spans="12:15" x14ac:dyDescent="0.2">
      <c r="L855" s="98"/>
      <c r="M855" s="100"/>
      <c r="N855" s="98"/>
      <c r="O855" s="100"/>
    </row>
    <row r="856" spans="12:15" x14ac:dyDescent="0.2">
      <c r="L856" s="98"/>
      <c r="M856" s="100"/>
      <c r="N856" s="98"/>
      <c r="O856" s="100"/>
    </row>
    <row r="857" spans="12:15" x14ac:dyDescent="0.2">
      <c r="L857" s="98"/>
      <c r="M857" s="100"/>
      <c r="N857" s="98"/>
      <c r="O857" s="100"/>
    </row>
    <row r="858" spans="12:15" x14ac:dyDescent="0.2">
      <c r="L858" s="98"/>
      <c r="M858" s="100"/>
      <c r="N858" s="98"/>
      <c r="O858" s="100"/>
    </row>
    <row r="859" spans="12:15" x14ac:dyDescent="0.2">
      <c r="L859" s="98"/>
      <c r="M859" s="100"/>
      <c r="N859" s="98"/>
      <c r="O859" s="100"/>
    </row>
    <row r="860" spans="12:15" x14ac:dyDescent="0.2">
      <c r="L860" s="98"/>
      <c r="M860" s="100"/>
      <c r="N860" s="98"/>
      <c r="O860" s="100"/>
    </row>
    <row r="861" spans="12:15" x14ac:dyDescent="0.2">
      <c r="L861" s="98"/>
      <c r="M861" s="100"/>
      <c r="N861" s="98"/>
      <c r="O861" s="100"/>
    </row>
    <row r="862" spans="12:15" x14ac:dyDescent="0.2">
      <c r="L862" s="98"/>
      <c r="M862" s="100"/>
      <c r="N862" s="98"/>
      <c r="O862" s="100"/>
    </row>
    <row r="863" spans="12:15" x14ac:dyDescent="0.2">
      <c r="L863" s="98"/>
      <c r="M863" s="100"/>
      <c r="N863" s="98"/>
      <c r="O863" s="100"/>
    </row>
    <row r="864" spans="12:15" x14ac:dyDescent="0.2">
      <c r="L864" s="98"/>
      <c r="M864" s="100"/>
      <c r="N864" s="98"/>
      <c r="O864" s="100"/>
    </row>
    <row r="865" spans="12:15" x14ac:dyDescent="0.2">
      <c r="L865" s="98"/>
      <c r="M865" s="100"/>
      <c r="N865" s="98"/>
      <c r="O865" s="100"/>
    </row>
    <row r="866" spans="12:15" x14ac:dyDescent="0.2">
      <c r="L866" s="98"/>
      <c r="M866" s="100"/>
      <c r="N866" s="98"/>
      <c r="O866" s="100"/>
    </row>
    <row r="867" spans="12:15" x14ac:dyDescent="0.2">
      <c r="L867" s="98"/>
      <c r="M867" s="100"/>
      <c r="N867" s="98"/>
      <c r="O867" s="100"/>
    </row>
    <row r="868" spans="12:15" x14ac:dyDescent="0.2">
      <c r="L868" s="98"/>
      <c r="M868" s="100"/>
      <c r="N868" s="98"/>
      <c r="O868" s="100"/>
    </row>
    <row r="869" spans="12:15" x14ac:dyDescent="0.2">
      <c r="L869" s="98"/>
      <c r="M869" s="100"/>
      <c r="N869" s="98"/>
      <c r="O869" s="100"/>
    </row>
    <row r="870" spans="12:15" x14ac:dyDescent="0.2">
      <c r="L870" s="98"/>
      <c r="M870" s="100"/>
      <c r="N870" s="98"/>
      <c r="O870" s="100"/>
    </row>
    <row r="871" spans="12:15" x14ac:dyDescent="0.2">
      <c r="L871" s="98"/>
      <c r="M871" s="100"/>
      <c r="N871" s="98"/>
      <c r="O871" s="100"/>
    </row>
    <row r="872" spans="12:15" x14ac:dyDescent="0.2">
      <c r="L872" s="98"/>
      <c r="M872" s="100"/>
      <c r="N872" s="98"/>
      <c r="O872" s="100"/>
    </row>
    <row r="873" spans="12:15" x14ac:dyDescent="0.2">
      <c r="L873" s="98"/>
      <c r="M873" s="100"/>
      <c r="N873" s="98"/>
      <c r="O873" s="100"/>
    </row>
    <row r="874" spans="12:15" x14ac:dyDescent="0.2">
      <c r="L874" s="98"/>
      <c r="M874" s="100"/>
      <c r="N874" s="98"/>
      <c r="O874" s="100"/>
    </row>
    <row r="875" spans="12:15" x14ac:dyDescent="0.2">
      <c r="L875" s="98"/>
      <c r="M875" s="100"/>
      <c r="N875" s="98"/>
      <c r="O875" s="100"/>
    </row>
    <row r="876" spans="12:15" x14ac:dyDescent="0.2">
      <c r="L876" s="98"/>
      <c r="M876" s="100"/>
      <c r="N876" s="98"/>
      <c r="O876" s="100"/>
    </row>
    <row r="877" spans="12:15" x14ac:dyDescent="0.2">
      <c r="L877" s="98"/>
      <c r="M877" s="100"/>
      <c r="N877" s="98"/>
      <c r="O877" s="100"/>
    </row>
    <row r="878" spans="12:15" x14ac:dyDescent="0.2">
      <c r="L878" s="98"/>
      <c r="M878" s="100"/>
      <c r="N878" s="98"/>
      <c r="O878" s="100"/>
    </row>
    <row r="879" spans="12:15" x14ac:dyDescent="0.2">
      <c r="L879" s="98"/>
      <c r="M879" s="100"/>
      <c r="N879" s="98"/>
      <c r="O879" s="100"/>
    </row>
    <row r="880" spans="12:15" x14ac:dyDescent="0.2">
      <c r="L880" s="98"/>
      <c r="M880" s="100"/>
      <c r="N880" s="98"/>
      <c r="O880" s="100"/>
    </row>
    <row r="881" spans="12:15" x14ac:dyDescent="0.2">
      <c r="L881" s="98"/>
      <c r="M881" s="100"/>
      <c r="N881" s="98"/>
      <c r="O881" s="100"/>
    </row>
    <row r="882" spans="12:15" x14ac:dyDescent="0.2">
      <c r="L882" s="98"/>
      <c r="M882" s="100"/>
      <c r="N882" s="98"/>
      <c r="O882" s="100"/>
    </row>
    <row r="883" spans="12:15" x14ac:dyDescent="0.2">
      <c r="L883" s="98"/>
      <c r="M883" s="100"/>
      <c r="N883" s="98"/>
      <c r="O883" s="100"/>
    </row>
    <row r="884" spans="12:15" x14ac:dyDescent="0.2">
      <c r="L884" s="98"/>
      <c r="M884" s="100"/>
      <c r="N884" s="98"/>
      <c r="O884" s="100"/>
    </row>
    <row r="885" spans="12:15" x14ac:dyDescent="0.2">
      <c r="L885" s="98"/>
      <c r="M885" s="100"/>
      <c r="N885" s="98"/>
      <c r="O885" s="100"/>
    </row>
    <row r="886" spans="12:15" x14ac:dyDescent="0.2">
      <c r="L886" s="98"/>
      <c r="M886" s="100"/>
      <c r="N886" s="98"/>
      <c r="O886" s="100"/>
    </row>
    <row r="887" spans="12:15" x14ac:dyDescent="0.2">
      <c r="L887" s="98"/>
      <c r="M887" s="100"/>
      <c r="N887" s="98"/>
      <c r="O887" s="100"/>
    </row>
    <row r="888" spans="12:15" x14ac:dyDescent="0.2">
      <c r="L888" s="98"/>
      <c r="M888" s="100"/>
      <c r="N888" s="98"/>
      <c r="O888" s="100"/>
    </row>
    <row r="889" spans="12:15" x14ac:dyDescent="0.2">
      <c r="L889" s="98"/>
      <c r="M889" s="100"/>
      <c r="N889" s="98"/>
      <c r="O889" s="100"/>
    </row>
    <row r="890" spans="12:15" x14ac:dyDescent="0.2">
      <c r="L890" s="98"/>
      <c r="M890" s="100"/>
      <c r="N890" s="98"/>
      <c r="O890" s="100"/>
    </row>
    <row r="891" spans="12:15" x14ac:dyDescent="0.2">
      <c r="L891" s="98"/>
      <c r="M891" s="100"/>
      <c r="N891" s="98"/>
      <c r="O891" s="100"/>
    </row>
    <row r="892" spans="12:15" x14ac:dyDescent="0.2">
      <c r="L892" s="98"/>
      <c r="M892" s="100"/>
      <c r="N892" s="98"/>
      <c r="O892" s="100"/>
    </row>
    <row r="893" spans="12:15" x14ac:dyDescent="0.2">
      <c r="L893" s="98"/>
      <c r="M893" s="100"/>
      <c r="N893" s="98"/>
      <c r="O893" s="100"/>
    </row>
    <row r="894" spans="12:15" x14ac:dyDescent="0.2">
      <c r="L894" s="98"/>
      <c r="M894" s="100"/>
      <c r="N894" s="98"/>
      <c r="O894" s="100"/>
    </row>
    <row r="895" spans="12:15" x14ac:dyDescent="0.2">
      <c r="L895" s="98"/>
      <c r="M895" s="100"/>
      <c r="N895" s="98"/>
      <c r="O895" s="100"/>
    </row>
    <row r="896" spans="12:15" x14ac:dyDescent="0.2">
      <c r="L896" s="98"/>
      <c r="M896" s="100"/>
      <c r="N896" s="98"/>
      <c r="O896" s="100"/>
    </row>
    <row r="897" spans="12:15" x14ac:dyDescent="0.2">
      <c r="L897" s="98"/>
      <c r="M897" s="100"/>
      <c r="N897" s="98"/>
      <c r="O897" s="100"/>
    </row>
    <row r="898" spans="12:15" x14ac:dyDescent="0.2">
      <c r="L898" s="98"/>
      <c r="M898" s="100"/>
      <c r="N898" s="98"/>
      <c r="O898" s="100"/>
    </row>
    <row r="899" spans="12:15" x14ac:dyDescent="0.2">
      <c r="L899" s="98"/>
      <c r="M899" s="100"/>
      <c r="N899" s="98"/>
      <c r="O899" s="100"/>
    </row>
    <row r="900" spans="12:15" x14ac:dyDescent="0.2">
      <c r="L900" s="98"/>
      <c r="M900" s="100"/>
      <c r="N900" s="98"/>
      <c r="O900" s="100"/>
    </row>
    <row r="901" spans="12:15" x14ac:dyDescent="0.2">
      <c r="L901" s="98"/>
      <c r="M901" s="100"/>
      <c r="N901" s="98"/>
      <c r="O901" s="100"/>
    </row>
    <row r="902" spans="12:15" x14ac:dyDescent="0.2">
      <c r="L902" s="98"/>
      <c r="M902" s="100"/>
      <c r="N902" s="98"/>
      <c r="O902" s="100"/>
    </row>
    <row r="903" spans="12:15" x14ac:dyDescent="0.2">
      <c r="L903" s="98"/>
      <c r="M903" s="100"/>
      <c r="N903" s="98"/>
      <c r="O903" s="100"/>
    </row>
    <row r="904" spans="12:15" x14ac:dyDescent="0.2">
      <c r="L904" s="98"/>
      <c r="M904" s="100"/>
      <c r="N904" s="98"/>
      <c r="O904" s="100"/>
    </row>
    <row r="905" spans="12:15" x14ac:dyDescent="0.2">
      <c r="L905" s="98"/>
      <c r="M905" s="100"/>
      <c r="N905" s="98"/>
      <c r="O905" s="100"/>
    </row>
    <row r="906" spans="12:15" x14ac:dyDescent="0.2">
      <c r="L906" s="98"/>
      <c r="M906" s="100"/>
      <c r="N906" s="98"/>
      <c r="O906" s="100"/>
    </row>
    <row r="907" spans="12:15" x14ac:dyDescent="0.2">
      <c r="L907" s="98"/>
      <c r="M907" s="100"/>
      <c r="N907" s="98"/>
      <c r="O907" s="100"/>
    </row>
    <row r="908" spans="12:15" x14ac:dyDescent="0.2">
      <c r="L908" s="98"/>
      <c r="M908" s="100"/>
      <c r="N908" s="98"/>
      <c r="O908" s="100"/>
    </row>
    <row r="909" spans="12:15" x14ac:dyDescent="0.2">
      <c r="L909" s="98"/>
      <c r="M909" s="100"/>
      <c r="N909" s="98"/>
      <c r="O909" s="100"/>
    </row>
    <row r="910" spans="12:15" x14ac:dyDescent="0.2">
      <c r="L910" s="98"/>
      <c r="M910" s="100"/>
      <c r="N910" s="98"/>
      <c r="O910" s="100"/>
    </row>
    <row r="911" spans="12:15" x14ac:dyDescent="0.2">
      <c r="L911" s="98"/>
      <c r="M911" s="100"/>
      <c r="N911" s="98"/>
      <c r="O911" s="100"/>
    </row>
    <row r="912" spans="12:15" x14ac:dyDescent="0.2">
      <c r="L912" s="98"/>
      <c r="M912" s="100"/>
      <c r="N912" s="98"/>
      <c r="O912" s="100"/>
    </row>
    <row r="913" spans="12:15" x14ac:dyDescent="0.2">
      <c r="L913" s="98"/>
      <c r="M913" s="100"/>
      <c r="N913" s="98"/>
      <c r="O913" s="100"/>
    </row>
    <row r="914" spans="12:15" x14ac:dyDescent="0.2">
      <c r="L914" s="98"/>
      <c r="M914" s="100"/>
      <c r="N914" s="98"/>
      <c r="O914" s="100"/>
    </row>
    <row r="915" spans="12:15" x14ac:dyDescent="0.2">
      <c r="L915" s="98"/>
      <c r="M915" s="100"/>
      <c r="N915" s="98"/>
      <c r="O915" s="100"/>
    </row>
    <row r="916" spans="12:15" x14ac:dyDescent="0.2">
      <c r="L916" s="98"/>
      <c r="M916" s="100"/>
      <c r="N916" s="98"/>
      <c r="O916" s="100"/>
    </row>
    <row r="917" spans="12:15" x14ac:dyDescent="0.2">
      <c r="L917" s="98"/>
      <c r="M917" s="100"/>
      <c r="N917" s="98"/>
      <c r="O917" s="100"/>
    </row>
    <row r="918" spans="12:15" x14ac:dyDescent="0.2">
      <c r="L918" s="98"/>
      <c r="M918" s="100"/>
      <c r="N918" s="98"/>
      <c r="O918" s="100"/>
    </row>
    <row r="919" spans="12:15" x14ac:dyDescent="0.2">
      <c r="L919" s="98"/>
      <c r="M919" s="100"/>
      <c r="N919" s="98"/>
      <c r="O919" s="100"/>
    </row>
    <row r="920" spans="12:15" x14ac:dyDescent="0.2">
      <c r="L920" s="98"/>
      <c r="M920" s="100"/>
      <c r="N920" s="98"/>
      <c r="O920" s="100"/>
    </row>
    <row r="921" spans="12:15" x14ac:dyDescent="0.2">
      <c r="L921" s="98"/>
      <c r="M921" s="100"/>
      <c r="N921" s="98"/>
      <c r="O921" s="100"/>
    </row>
    <row r="922" spans="12:15" x14ac:dyDescent="0.2">
      <c r="L922" s="98"/>
      <c r="M922" s="100"/>
      <c r="N922" s="98"/>
      <c r="O922" s="100"/>
    </row>
    <row r="923" spans="12:15" x14ac:dyDescent="0.2">
      <c r="L923" s="98"/>
      <c r="M923" s="100"/>
      <c r="N923" s="98"/>
      <c r="O923" s="100"/>
    </row>
    <row r="924" spans="12:15" x14ac:dyDescent="0.2">
      <c r="L924" s="98"/>
      <c r="M924" s="100"/>
      <c r="N924" s="98"/>
      <c r="O924" s="100"/>
    </row>
    <row r="925" spans="12:15" x14ac:dyDescent="0.2">
      <c r="L925" s="98"/>
      <c r="M925" s="100"/>
      <c r="N925" s="98"/>
      <c r="O925" s="100"/>
    </row>
    <row r="926" spans="12:15" x14ac:dyDescent="0.2">
      <c r="L926" s="98"/>
      <c r="M926" s="100"/>
      <c r="N926" s="98"/>
      <c r="O926" s="100"/>
    </row>
    <row r="927" spans="12:15" x14ac:dyDescent="0.2">
      <c r="L927" s="98"/>
      <c r="M927" s="100"/>
      <c r="N927" s="98"/>
      <c r="O927" s="100"/>
    </row>
    <row r="928" spans="12:15" x14ac:dyDescent="0.2">
      <c r="L928" s="98"/>
      <c r="M928" s="100"/>
      <c r="N928" s="98"/>
      <c r="O928" s="100"/>
    </row>
    <row r="929" spans="12:15" x14ac:dyDescent="0.2">
      <c r="L929" s="98"/>
      <c r="M929" s="100"/>
      <c r="N929" s="98"/>
      <c r="O929" s="100"/>
    </row>
    <row r="930" spans="12:15" x14ac:dyDescent="0.2">
      <c r="L930" s="98"/>
      <c r="M930" s="100"/>
      <c r="N930" s="98"/>
      <c r="O930" s="100"/>
    </row>
    <row r="931" spans="12:15" x14ac:dyDescent="0.2">
      <c r="L931" s="98"/>
      <c r="M931" s="100"/>
      <c r="N931" s="98"/>
      <c r="O931" s="100"/>
    </row>
    <row r="932" spans="12:15" x14ac:dyDescent="0.2">
      <c r="L932" s="98"/>
      <c r="M932" s="100"/>
      <c r="N932" s="98"/>
      <c r="O932" s="100"/>
    </row>
    <row r="933" spans="12:15" x14ac:dyDescent="0.2">
      <c r="L933" s="98"/>
      <c r="M933" s="100"/>
      <c r="N933" s="98"/>
      <c r="O933" s="100"/>
    </row>
    <row r="934" spans="12:15" x14ac:dyDescent="0.2">
      <c r="L934" s="98"/>
      <c r="M934" s="100"/>
      <c r="N934" s="98"/>
      <c r="O934" s="100"/>
    </row>
    <row r="935" spans="12:15" x14ac:dyDescent="0.2">
      <c r="L935" s="98"/>
      <c r="M935" s="100"/>
      <c r="N935" s="98"/>
      <c r="O935" s="100"/>
    </row>
    <row r="936" spans="12:15" x14ac:dyDescent="0.2">
      <c r="L936" s="98"/>
      <c r="M936" s="100"/>
      <c r="N936" s="98"/>
      <c r="O936" s="100"/>
    </row>
    <row r="937" spans="12:15" x14ac:dyDescent="0.2">
      <c r="L937" s="98"/>
      <c r="M937" s="100"/>
      <c r="N937" s="98"/>
      <c r="O937" s="100"/>
    </row>
    <row r="938" spans="12:15" x14ac:dyDescent="0.2">
      <c r="L938" s="98"/>
      <c r="M938" s="100"/>
      <c r="N938" s="98"/>
      <c r="O938" s="100"/>
    </row>
    <row r="939" spans="12:15" x14ac:dyDescent="0.2">
      <c r="L939" s="98"/>
      <c r="M939" s="100"/>
      <c r="N939" s="98"/>
      <c r="O939" s="100"/>
    </row>
    <row r="940" spans="12:15" x14ac:dyDescent="0.2">
      <c r="L940" s="98"/>
      <c r="M940" s="100"/>
      <c r="N940" s="98"/>
      <c r="O940" s="100"/>
    </row>
    <row r="941" spans="12:15" x14ac:dyDescent="0.2">
      <c r="L941" s="98"/>
      <c r="M941" s="100"/>
      <c r="N941" s="98"/>
      <c r="O941" s="100"/>
    </row>
    <row r="942" spans="12:15" x14ac:dyDescent="0.2">
      <c r="L942" s="98"/>
      <c r="M942" s="100"/>
      <c r="N942" s="98"/>
      <c r="O942" s="100"/>
    </row>
    <row r="943" spans="12:15" x14ac:dyDescent="0.2">
      <c r="L943" s="98"/>
      <c r="M943" s="100"/>
      <c r="N943" s="98"/>
      <c r="O943" s="100"/>
    </row>
    <row r="944" spans="12:15" x14ac:dyDescent="0.2">
      <c r="L944" s="98"/>
      <c r="M944" s="100"/>
      <c r="N944" s="98"/>
      <c r="O944" s="100"/>
    </row>
    <row r="945" spans="12:15" x14ac:dyDescent="0.2">
      <c r="L945" s="98"/>
      <c r="M945" s="100"/>
      <c r="N945" s="98"/>
      <c r="O945" s="100"/>
    </row>
    <row r="946" spans="12:15" x14ac:dyDescent="0.2">
      <c r="M946" s="107"/>
      <c r="O946" s="107"/>
    </row>
  </sheetData>
  <autoFilter ref="E4:N346"/>
  <mergeCells count="2">
    <mergeCell ref="E1:L1"/>
    <mergeCell ref="E2:L3"/>
  </mergeCells>
  <conditionalFormatting sqref="L175:L178 L49:L52 L65:L81 L143:L150 L157:L161 L167:L172 L180:L183 L185:L195 L198:L203 L301:L307 L317:L326 L328:L356 L297:L299">
    <cfRule type="cellIs" dxfId="97" priority="96" operator="greaterThanOrEqual">
      <formula>16</formula>
    </cfRule>
    <cfRule type="cellIs" dxfId="96" priority="97" operator="between">
      <formula>6</formula>
      <formula>15</formula>
    </cfRule>
    <cfRule type="cellIs" dxfId="95" priority="98" operator="between">
      <formula>1</formula>
      <formula>5</formula>
    </cfRule>
  </conditionalFormatting>
  <conditionalFormatting sqref="L7">
    <cfRule type="cellIs" dxfId="94" priority="93" operator="greaterThanOrEqual">
      <formula>16</formula>
    </cfRule>
    <cfRule type="cellIs" dxfId="93" priority="94" operator="between">
      <formula>6</formula>
      <formula>15</formula>
    </cfRule>
    <cfRule type="cellIs" dxfId="92" priority="95" operator="between">
      <formula>1</formula>
      <formula>5</formula>
    </cfRule>
  </conditionalFormatting>
  <conditionalFormatting sqref="L358 L109 L309:L310 L263:L264 L246:L250 L205:L206 L175:L178 L252 L212 L8:L12 L14:L18 L20:L22 L25:L47 L62:L63 L84:L99 L101:L107 L112:L116 L118:L122 L124:L127 L129:L131 L133:L135 L137:L141 L163:L172 L180:L183 L208:L210 L214:L233 L236:L243 L256:L261 L266:L268 L271:L273 L275:L281 L283:L296">
    <cfRule type="cellIs" dxfId="91" priority="90" operator="greaterThanOrEqual">
      <formula>16</formula>
    </cfRule>
    <cfRule type="cellIs" dxfId="90" priority="91" operator="between">
      <formula>6</formula>
      <formula>15</formula>
    </cfRule>
    <cfRule type="cellIs" dxfId="89" priority="92" operator="between">
      <formula>1</formula>
      <formula>5</formula>
    </cfRule>
  </conditionalFormatting>
  <conditionalFormatting sqref="L357">
    <cfRule type="cellIs" dxfId="88" priority="87" operator="greaterThanOrEqual">
      <formula>16</formula>
    </cfRule>
    <cfRule type="cellIs" dxfId="87" priority="88" operator="between">
      <formula>6</formula>
      <formula>15</formula>
    </cfRule>
    <cfRule type="cellIs" dxfId="86" priority="89" operator="between">
      <formula>1</formula>
      <formula>5</formula>
    </cfRule>
  </conditionalFormatting>
  <conditionalFormatting sqref="L251">
    <cfRule type="cellIs" dxfId="85" priority="84" operator="greaterThanOrEqual">
      <formula>16</formula>
    </cfRule>
    <cfRule type="cellIs" dxfId="84" priority="85" operator="between">
      <formula>6</formula>
      <formula>15</formula>
    </cfRule>
    <cfRule type="cellIs" dxfId="83" priority="86" operator="between">
      <formula>1</formula>
      <formula>5</formula>
    </cfRule>
  </conditionalFormatting>
  <conditionalFormatting sqref="L23">
    <cfRule type="cellIs" dxfId="82" priority="81" operator="greaterThanOrEqual">
      <formula>16</formula>
    </cfRule>
    <cfRule type="cellIs" dxfId="81" priority="82" operator="between">
      <formula>6</formula>
      <formula>15</formula>
    </cfRule>
    <cfRule type="cellIs" dxfId="80" priority="83" operator="between">
      <formula>1</formula>
      <formula>5</formula>
    </cfRule>
  </conditionalFormatting>
  <conditionalFormatting sqref="L53">
    <cfRule type="cellIs" dxfId="79" priority="78" operator="greaterThanOrEqual">
      <formula>16</formula>
    </cfRule>
    <cfRule type="cellIs" dxfId="78" priority="79" operator="between">
      <formula>6</formula>
      <formula>15</formula>
    </cfRule>
    <cfRule type="cellIs" dxfId="77" priority="80" operator="between">
      <formula>1</formula>
      <formula>5</formula>
    </cfRule>
  </conditionalFormatting>
  <conditionalFormatting sqref="L54">
    <cfRule type="cellIs" dxfId="76" priority="75" operator="greaterThanOrEqual">
      <formula>16</formula>
    </cfRule>
    <cfRule type="cellIs" dxfId="75" priority="76" operator="between">
      <formula>6</formula>
      <formula>15</formula>
    </cfRule>
    <cfRule type="cellIs" dxfId="74" priority="77" operator="between">
      <formula>1</formula>
      <formula>5</formula>
    </cfRule>
  </conditionalFormatting>
  <conditionalFormatting sqref="L55">
    <cfRule type="cellIs" dxfId="73" priority="72" operator="greaterThanOrEqual">
      <formula>16</formula>
    </cfRule>
    <cfRule type="cellIs" dxfId="72" priority="73" operator="between">
      <formula>6</formula>
      <formula>15</formula>
    </cfRule>
    <cfRule type="cellIs" dxfId="71" priority="74" operator="between">
      <formula>1</formula>
      <formula>5</formula>
    </cfRule>
  </conditionalFormatting>
  <conditionalFormatting sqref="L56">
    <cfRule type="cellIs" dxfId="70" priority="69" operator="greaterThanOrEqual">
      <formula>16</formula>
    </cfRule>
    <cfRule type="cellIs" dxfId="69" priority="70" operator="between">
      <formula>6</formula>
      <formula>15</formula>
    </cfRule>
    <cfRule type="cellIs" dxfId="68" priority="71" operator="between">
      <formula>1</formula>
      <formula>5</formula>
    </cfRule>
  </conditionalFormatting>
  <conditionalFormatting sqref="L57">
    <cfRule type="cellIs" dxfId="67" priority="66" operator="greaterThanOrEqual">
      <formula>16</formula>
    </cfRule>
    <cfRule type="cellIs" dxfId="66" priority="67" operator="between">
      <formula>6</formula>
      <formula>15</formula>
    </cfRule>
    <cfRule type="cellIs" dxfId="65" priority="68" operator="between">
      <formula>1</formula>
      <formula>5</formula>
    </cfRule>
  </conditionalFormatting>
  <conditionalFormatting sqref="L58">
    <cfRule type="cellIs" dxfId="64" priority="63" operator="greaterThanOrEqual">
      <formula>16</formula>
    </cfRule>
    <cfRule type="cellIs" dxfId="63" priority="64" operator="between">
      <formula>6</formula>
      <formula>15</formula>
    </cfRule>
    <cfRule type="cellIs" dxfId="62" priority="65" operator="between">
      <formula>1</formula>
      <formula>5</formula>
    </cfRule>
  </conditionalFormatting>
  <conditionalFormatting sqref="L59">
    <cfRule type="cellIs" dxfId="61" priority="60" operator="greaterThanOrEqual">
      <formula>16</formula>
    </cfRule>
    <cfRule type="cellIs" dxfId="60" priority="61" operator="between">
      <formula>6</formula>
      <formula>15</formula>
    </cfRule>
    <cfRule type="cellIs" dxfId="59" priority="62" operator="between">
      <formula>1</formula>
      <formula>5</formula>
    </cfRule>
  </conditionalFormatting>
  <conditionalFormatting sqref="L60">
    <cfRule type="cellIs" dxfId="58" priority="57" operator="greaterThanOrEqual">
      <formula>16</formula>
    </cfRule>
    <cfRule type="cellIs" dxfId="57" priority="58" operator="between">
      <formula>6</formula>
      <formula>15</formula>
    </cfRule>
    <cfRule type="cellIs" dxfId="56" priority="59" operator="between">
      <formula>1</formula>
      <formula>5</formula>
    </cfRule>
  </conditionalFormatting>
  <conditionalFormatting sqref="L61">
    <cfRule type="cellIs" dxfId="55" priority="54" operator="greaterThanOrEqual">
      <formula>16</formula>
    </cfRule>
    <cfRule type="cellIs" dxfId="54" priority="55" operator="between">
      <formula>6</formula>
      <formula>15</formula>
    </cfRule>
    <cfRule type="cellIs" dxfId="53" priority="56" operator="between">
      <formula>1</formula>
      <formula>5</formula>
    </cfRule>
  </conditionalFormatting>
  <conditionalFormatting sqref="L110">
    <cfRule type="cellIs" dxfId="52" priority="51" operator="greaterThanOrEqual">
      <formula>16</formula>
    </cfRule>
    <cfRule type="cellIs" dxfId="51" priority="52" operator="between">
      <formula>6</formula>
      <formula>15</formula>
    </cfRule>
    <cfRule type="cellIs" dxfId="50" priority="53" operator="between">
      <formula>1</formula>
      <formula>5</formula>
    </cfRule>
  </conditionalFormatting>
  <conditionalFormatting sqref="L111">
    <cfRule type="cellIs" dxfId="49" priority="48" operator="greaterThanOrEqual">
      <formula>16</formula>
    </cfRule>
    <cfRule type="cellIs" dxfId="48" priority="49" operator="between">
      <formula>6</formula>
      <formula>15</formula>
    </cfRule>
    <cfRule type="cellIs" dxfId="47" priority="50" operator="between">
      <formula>1</formula>
      <formula>5</formula>
    </cfRule>
  </conditionalFormatting>
  <conditionalFormatting sqref="L155">
    <cfRule type="cellIs" dxfId="46" priority="36" operator="greaterThanOrEqual">
      <formula>16</formula>
    </cfRule>
    <cfRule type="cellIs" dxfId="45" priority="37" operator="between">
      <formula>6</formula>
      <formula>15</formula>
    </cfRule>
    <cfRule type="cellIs" dxfId="44" priority="38" operator="between">
      <formula>1</formula>
      <formula>5</formula>
    </cfRule>
  </conditionalFormatting>
  <conditionalFormatting sqref="L156">
    <cfRule type="cellIs" dxfId="43" priority="33" operator="greaterThanOrEqual">
      <formula>16</formula>
    </cfRule>
    <cfRule type="cellIs" dxfId="42" priority="34" operator="between">
      <formula>6</formula>
      <formula>15</formula>
    </cfRule>
    <cfRule type="cellIs" dxfId="41" priority="35" operator="between">
      <formula>1</formula>
      <formula>5</formula>
    </cfRule>
  </conditionalFormatting>
  <conditionalFormatting sqref="L151:L152">
    <cfRule type="cellIs" dxfId="40" priority="45" operator="greaterThanOrEqual">
      <formula>16</formula>
    </cfRule>
    <cfRule type="cellIs" dxfId="39" priority="46" operator="between">
      <formula>6</formula>
      <formula>15</formula>
    </cfRule>
    <cfRule type="cellIs" dxfId="38" priority="47" operator="between">
      <formula>1</formula>
      <formula>5</formula>
    </cfRule>
  </conditionalFormatting>
  <conditionalFormatting sqref="L153">
    <cfRule type="cellIs" dxfId="37" priority="42" operator="greaterThanOrEqual">
      <formula>16</formula>
    </cfRule>
    <cfRule type="cellIs" dxfId="36" priority="43" operator="between">
      <formula>6</formula>
      <formula>15</formula>
    </cfRule>
    <cfRule type="cellIs" dxfId="35" priority="44" operator="between">
      <formula>1</formula>
      <formula>5</formula>
    </cfRule>
  </conditionalFormatting>
  <conditionalFormatting sqref="L154">
    <cfRule type="cellIs" dxfId="34" priority="39" operator="greaterThanOrEqual">
      <formula>16</formula>
    </cfRule>
    <cfRule type="cellIs" dxfId="33" priority="40" operator="between">
      <formula>6</formula>
      <formula>15</formula>
    </cfRule>
    <cfRule type="cellIs" dxfId="32" priority="41" operator="between">
      <formula>1</formula>
      <formula>5</formula>
    </cfRule>
  </conditionalFormatting>
  <conditionalFormatting sqref="L211">
    <cfRule type="cellIs" dxfId="31" priority="30" operator="greaterThanOrEqual">
      <formula>16</formula>
    </cfRule>
    <cfRule type="cellIs" dxfId="30" priority="31" operator="between">
      <formula>6</formula>
      <formula>15</formula>
    </cfRule>
    <cfRule type="cellIs" dxfId="29" priority="32" operator="between">
      <formula>1</formula>
      <formula>5</formula>
    </cfRule>
  </conditionalFormatting>
  <conditionalFormatting sqref="L314">
    <cfRule type="cellIs" dxfId="28" priority="18" operator="greaterThanOrEqual">
      <formula>16</formula>
    </cfRule>
    <cfRule type="cellIs" dxfId="27" priority="19" operator="between">
      <formula>6</formula>
      <formula>15</formula>
    </cfRule>
    <cfRule type="cellIs" dxfId="26" priority="20" operator="between">
      <formula>1</formula>
      <formula>5</formula>
    </cfRule>
  </conditionalFormatting>
  <conditionalFormatting sqref="L311">
    <cfRule type="cellIs" dxfId="25" priority="27" operator="greaterThanOrEqual">
      <formula>16</formula>
    </cfRule>
    <cfRule type="cellIs" dxfId="24" priority="28" operator="between">
      <formula>6</formula>
      <formula>15</formula>
    </cfRule>
    <cfRule type="cellIs" dxfId="23" priority="29" operator="between">
      <formula>1</formula>
      <formula>5</formula>
    </cfRule>
  </conditionalFormatting>
  <conditionalFormatting sqref="L312">
    <cfRule type="cellIs" dxfId="22" priority="24" operator="greaterThanOrEqual">
      <formula>16</formula>
    </cfRule>
    <cfRule type="cellIs" dxfId="21" priority="25" operator="between">
      <formula>6</formula>
      <formula>15</formula>
    </cfRule>
    <cfRule type="cellIs" dxfId="20" priority="26" operator="between">
      <formula>1</formula>
      <formula>5</formula>
    </cfRule>
  </conditionalFormatting>
  <conditionalFormatting sqref="L313">
    <cfRule type="cellIs" dxfId="19" priority="21" operator="greaterThanOrEqual">
      <formula>16</formula>
    </cfRule>
    <cfRule type="cellIs" dxfId="18" priority="22" operator="between">
      <formula>6</formula>
      <formula>15</formula>
    </cfRule>
    <cfRule type="cellIs" dxfId="17" priority="23" operator="between">
      <formula>1</formula>
      <formula>5</formula>
    </cfRule>
  </conditionalFormatting>
  <conditionalFormatting sqref="L315">
    <cfRule type="cellIs" dxfId="16" priority="15" operator="greaterThanOrEqual">
      <formula>16</formula>
    </cfRule>
    <cfRule type="cellIs" dxfId="15" priority="16" operator="between">
      <formula>6</formula>
      <formula>15</formula>
    </cfRule>
    <cfRule type="cellIs" dxfId="14" priority="17" operator="between">
      <formula>1</formula>
      <formula>5</formula>
    </cfRule>
  </conditionalFormatting>
  <conditionalFormatting sqref="L316">
    <cfRule type="cellIs" dxfId="13" priority="12" operator="greaterThanOrEqual">
      <formula>16</formula>
    </cfRule>
    <cfRule type="cellIs" dxfId="12" priority="13" operator="between">
      <formula>6</formula>
      <formula>15</formula>
    </cfRule>
    <cfRule type="cellIs" dxfId="11" priority="14" operator="between">
      <formula>1</formula>
      <formula>5</formula>
    </cfRule>
  </conditionalFormatting>
  <conditionalFormatting sqref="L253">
    <cfRule type="cellIs" dxfId="10" priority="9" operator="greaterThanOrEqual">
      <formula>16</formula>
    </cfRule>
    <cfRule type="cellIs" dxfId="9" priority="10" operator="between">
      <formula>6</formula>
      <formula>15</formula>
    </cfRule>
    <cfRule type="cellIs" dxfId="8" priority="11" operator="between">
      <formula>1</formula>
      <formula>5</formula>
    </cfRule>
  </conditionalFormatting>
  <conditionalFormatting sqref="L254">
    <cfRule type="cellIs" dxfId="7" priority="6" operator="greaterThanOrEqual">
      <formula>16</formula>
    </cfRule>
    <cfRule type="cellIs" dxfId="6" priority="7" operator="between">
      <formula>6</formula>
      <formula>15</formula>
    </cfRule>
    <cfRule type="cellIs" dxfId="5" priority="8" operator="between">
      <formula>1</formula>
      <formula>5</formula>
    </cfRule>
  </conditionalFormatting>
  <conditionalFormatting sqref="L198 L192:L195">
    <cfRule type="cellIs" dxfId="4" priority="3" operator="greaterThanOrEqual">
      <formula>16</formula>
    </cfRule>
    <cfRule type="cellIs" dxfId="3" priority="4" operator="between">
      <formula>6</formula>
      <formula>15</formula>
    </cfRule>
    <cfRule type="cellIs" dxfId="2" priority="5" operator="between">
      <formula>1</formula>
      <formula>5</formula>
    </cfRule>
  </conditionalFormatting>
  <conditionalFormatting sqref="E359:E1048576 E1:E3">
    <cfRule type="duplicateValues" dxfId="1" priority="2"/>
  </conditionalFormatting>
  <conditionalFormatting sqref="F359:F1048576 F1:F3">
    <cfRule type="duplicateValues" dxfId="0" priority="1"/>
  </conditionalFormatting>
  <pageMargins left="0.23622047244094491" right="0.23622047244094491" top="0.74803149606299213" bottom="0.74803149606299213" header="0.31496062992125984" footer="0.31496062992125984"/>
  <pageSetup paperSize="8" scale="52" fitToHeight="0" orientation="portrait" r:id="rId1"/>
  <headerFooter differentFirst="1">
    <oddHeader>&amp;R&amp;"Arial,Bold"&amp;14KT-07.02.08          &amp;C&amp;"Verdana,Regular"&amp;12 </oddHeader>
    <oddFooter>&amp;L&amp;"Arial,Regular"&amp;10Време штампања: &amp;D&amp;C&amp;"Arial,Regular"&amp;8&amp;K00-030SA-08.03.02-012, Верзија 6.0&amp;K00+000
&amp;R&amp;"Arial,Regular"&amp;10Страна &amp;P од &amp;N</oddFooter>
    <evenHeader>&amp;C&amp;"Verdana,Regular"&amp;12 </evenHeader>
    <evenFooter>&amp;LВреме штампања: &amp;D&amp;CSA-08.03.02-012, Верзија 05</evenFooter>
    <firstHeader>&amp;C&amp;"Verdana,Regular"&amp;12 </firstHeader>
    <firstFooter>&amp;C&amp;"Arial,Regular"&amp;8&amp;KC00000Овај НМД представља власништво НИС а.д. Нови Сад и намењен је за интерну употребу унутар НИС а.д. Нови Сад. 
&amp;K01+044SA-08.03.02-012, Верзија 6.0</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G3" sqref="G3"/>
    </sheetView>
  </sheetViews>
  <sheetFormatPr defaultRowHeight="15" x14ac:dyDescent="0.25"/>
  <sheetData>
    <row r="1" spans="1:11" x14ac:dyDescent="0.25">
      <c r="A1">
        <v>6.25</v>
      </c>
      <c r="B1" s="13" t="s">
        <v>198</v>
      </c>
      <c r="H1">
        <v>25</v>
      </c>
      <c r="I1">
        <f>COUNTIF('HSE Kvalifikacioni Upitnik'!E93:E96,"Да")</f>
        <v>0</v>
      </c>
      <c r="K1" t="s">
        <v>199</v>
      </c>
    </row>
    <row r="2" spans="1:11" x14ac:dyDescent="0.25">
      <c r="A2">
        <v>12.25</v>
      </c>
      <c r="B2" t="s">
        <v>200</v>
      </c>
      <c r="H2">
        <v>30</v>
      </c>
      <c r="I2">
        <f>COUNTIF('HSE Kvalifikacioni Upitnik'!E93:E99,"Да")</f>
        <v>0</v>
      </c>
      <c r="K2" t="s">
        <v>201</v>
      </c>
    </row>
    <row r="3" spans="1:11" x14ac:dyDescent="0.25">
      <c r="A3">
        <v>18.5</v>
      </c>
      <c r="B3" t="s">
        <v>202</v>
      </c>
      <c r="H3">
        <v>35</v>
      </c>
      <c r="I3" t="e">
        <f>COUNTIF('HSE Kvalifikacioni Upitnik'!#REF!,"Да")</f>
        <v>#REF!</v>
      </c>
      <c r="K3" t="s">
        <v>203</v>
      </c>
    </row>
    <row r="4" spans="1:11" x14ac:dyDescent="0.25">
      <c r="A4">
        <v>24.25</v>
      </c>
      <c r="B4" t="s">
        <v>204</v>
      </c>
      <c r="H4">
        <v>40</v>
      </c>
    </row>
    <row r="5" spans="1:11" x14ac:dyDescent="0.25">
      <c r="A5">
        <v>29.75</v>
      </c>
      <c r="B5" t="s">
        <v>205</v>
      </c>
      <c r="H5">
        <v>5</v>
      </c>
    </row>
    <row r="6" spans="1:11" x14ac:dyDescent="0.25">
      <c r="A6">
        <v>34.75</v>
      </c>
      <c r="B6" s="13" t="s">
        <v>206</v>
      </c>
      <c r="H6">
        <v>10</v>
      </c>
    </row>
    <row r="7" spans="1:11" x14ac:dyDescent="0.25">
      <c r="A7">
        <v>39.75</v>
      </c>
      <c r="B7" t="s">
        <v>207</v>
      </c>
    </row>
  </sheetData>
  <sheetProtection algorithmName="SHA-512" hashValue="6PuDN1dAGAtB4QfDXfxsWxoHfzcG8VXMqXeg7U4rA5H5Hjh4fRrZj59tTXLX5gYvhFnPieH69jRMFhVLdElZmA==" saltValue="mcmknsNsJ3+0laZ9/BCFY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C1" workbookViewId="0">
      <selection activeCell="M8" sqref="M8"/>
    </sheetView>
  </sheetViews>
  <sheetFormatPr defaultRowHeight="15" x14ac:dyDescent="0.25"/>
  <cols>
    <col min="1" max="1" width="48.7109375" customWidth="1"/>
    <col min="7" max="7" width="16.7109375" customWidth="1"/>
    <col min="13" max="13" width="14.5703125" customWidth="1"/>
    <col min="15" max="15" width="16.28515625" customWidth="1"/>
  </cols>
  <sheetData>
    <row r="1" spans="1:17" ht="30" x14ac:dyDescent="0.25">
      <c r="A1" t="s">
        <v>208</v>
      </c>
      <c r="B1">
        <v>10</v>
      </c>
      <c r="F1" t="e">
        <f>COUNTIF('HSE Kvalifikacioni Upitnik'!#REF!,"смртни исход")</f>
        <v>#REF!</v>
      </c>
      <c r="G1" t="e">
        <f>COUNTIF('HSE Kvalifikacioni Upitnik'!#REF!,"смртни исход")</f>
        <v>#REF!</v>
      </c>
      <c r="I1" t="e">
        <f>'HSE Kvalifikacioni Upitnik'!#REF!*100000</f>
        <v>#REF!</v>
      </c>
      <c r="K1">
        <v>20</v>
      </c>
      <c r="M1" t="s">
        <v>199</v>
      </c>
      <c r="N1">
        <f>COUNTIF('HSE Kvalifikacioni Upitnik'!F63,"Низак ризик")</f>
        <v>0</v>
      </c>
      <c r="O1" s="9" t="s">
        <v>209</v>
      </c>
    </row>
    <row r="2" spans="1:17" ht="28.15" customHeight="1" x14ac:dyDescent="0.25">
      <c r="A2" t="s">
        <v>210</v>
      </c>
      <c r="B2">
        <v>5</v>
      </c>
      <c r="F2" t="e">
        <f>COUNTIF('HSE Kvalifikacioni Upitnik'!#REF!,"Крупан догађај/колективна повреда")</f>
        <v>#REF!</v>
      </c>
      <c r="G2" t="e">
        <f>COUNTIF('HSE Kvalifikacioni Upitnik'!#REF!,"Крупан догађај/колективна повреда")</f>
        <v>#REF!</v>
      </c>
      <c r="K2">
        <v>5</v>
      </c>
      <c r="M2" t="s">
        <v>201</v>
      </c>
      <c r="N2">
        <f>COUNTIF('HSE Kvalifikacioni Upitnik'!F64,"Умерен ризик")</f>
        <v>0</v>
      </c>
      <c r="O2" s="10" t="s">
        <v>204</v>
      </c>
      <c r="Q2" s="8"/>
    </row>
    <row r="3" spans="1:17" x14ac:dyDescent="0.25">
      <c r="A3" t="s">
        <v>211</v>
      </c>
      <c r="B3">
        <v>2</v>
      </c>
      <c r="F3" t="e">
        <f>COUNTIF('HSE Kvalifikacioni Upitnik'!#REF!,"Повреда са изгубљеним данима")</f>
        <v>#REF!</v>
      </c>
      <c r="G3" t="e">
        <f>COUNTIF('HSE Kvalifikacioni Upitnik'!#REF!,"Повреда са изгубљеним данима")</f>
        <v>#REF!</v>
      </c>
      <c r="K3">
        <v>0</v>
      </c>
    </row>
    <row r="4" spans="1:17" x14ac:dyDescent="0.25">
      <c r="A4" t="s">
        <v>212</v>
      </c>
      <c r="B4">
        <v>1</v>
      </c>
      <c r="F4" t="e">
        <f>COUNTIF('HSE Kvalifikacioni Upitnik'!#REF!,"остало")</f>
        <v>#REF!</v>
      </c>
      <c r="G4" t="e">
        <f>COUNTIF('HSE Kvalifikacioni Upitnik'!#REF!,"остало")</f>
        <v>#REF!</v>
      </c>
      <c r="M4" t="s">
        <v>203</v>
      </c>
      <c r="N4">
        <f>COUNTIF('HSE Kvalifikacioni Upitnik'!F65,"Висок ризик")</f>
        <v>0</v>
      </c>
    </row>
    <row r="5" spans="1:17" x14ac:dyDescent="0.25">
      <c r="A5" s="6" t="s">
        <v>213</v>
      </c>
      <c r="B5">
        <v>0</v>
      </c>
      <c r="F5" t="e">
        <f>COUNTIF('HSE Kvalifikacioni Upitnik'!#REF!,"Нема акцидената")</f>
        <v>#REF!</v>
      </c>
      <c r="G5" t="e">
        <f>COUNTIF('HSE Kvalifikacioni Upitnik'!#REF!,"Нема акцидената")</f>
        <v>#REF!</v>
      </c>
    </row>
    <row r="6" spans="1:17" x14ac:dyDescent="0.25">
      <c r="A6"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H1" sqref="H1"/>
    </sheetView>
  </sheetViews>
  <sheetFormatPr defaultRowHeight="15" x14ac:dyDescent="0.25"/>
  <sheetData>
    <row r="1" spans="1:17" x14ac:dyDescent="0.25">
      <c r="A1" s="5" t="s">
        <v>214</v>
      </c>
      <c r="E1" s="36">
        <v>75</v>
      </c>
      <c r="F1" s="36">
        <v>5</v>
      </c>
      <c r="G1" s="36">
        <v>50</v>
      </c>
      <c r="H1" s="36">
        <v>8.33</v>
      </c>
      <c r="J1" s="13" t="s">
        <v>198</v>
      </c>
      <c r="P1">
        <v>25</v>
      </c>
      <c r="Q1">
        <v>5</v>
      </c>
    </row>
    <row r="2" spans="1:17" x14ac:dyDescent="0.25">
      <c r="A2" s="5" t="s">
        <v>215</v>
      </c>
      <c r="C2" s="36">
        <v>0</v>
      </c>
      <c r="D2" s="36">
        <v>50</v>
      </c>
      <c r="E2" s="36">
        <v>80</v>
      </c>
      <c r="F2" s="36">
        <v>10</v>
      </c>
      <c r="G2" s="36">
        <v>55</v>
      </c>
      <c r="H2" s="36">
        <v>16.66</v>
      </c>
      <c r="J2" t="s">
        <v>216</v>
      </c>
      <c r="P2">
        <v>30</v>
      </c>
      <c r="Q2">
        <v>10</v>
      </c>
    </row>
    <row r="3" spans="1:17" x14ac:dyDescent="0.25">
      <c r="A3" s="5"/>
      <c r="D3" t="s">
        <v>217</v>
      </c>
      <c r="E3" s="36">
        <v>85</v>
      </c>
      <c r="F3" s="36">
        <v>15</v>
      </c>
      <c r="G3" s="36">
        <v>60</v>
      </c>
      <c r="H3" s="36">
        <v>25</v>
      </c>
      <c r="J3" t="s">
        <v>218</v>
      </c>
      <c r="P3">
        <v>35</v>
      </c>
      <c r="Q3">
        <v>15</v>
      </c>
    </row>
    <row r="4" spans="1:17" x14ac:dyDescent="0.25">
      <c r="D4" t="s">
        <v>219</v>
      </c>
      <c r="E4" s="36">
        <v>90</v>
      </c>
      <c r="F4" s="36">
        <v>0</v>
      </c>
      <c r="G4" s="36">
        <v>65</v>
      </c>
      <c r="H4" s="36">
        <v>33.33</v>
      </c>
      <c r="J4" t="s">
        <v>204</v>
      </c>
      <c r="P4">
        <v>40</v>
      </c>
      <c r="Q4">
        <v>20</v>
      </c>
    </row>
    <row r="5" spans="1:17" x14ac:dyDescent="0.25">
      <c r="F5" s="36">
        <v>20</v>
      </c>
      <c r="G5" s="36">
        <v>75</v>
      </c>
      <c r="H5" s="36">
        <v>42</v>
      </c>
      <c r="J5" t="s">
        <v>220</v>
      </c>
      <c r="P5">
        <v>5</v>
      </c>
      <c r="Q5">
        <v>25</v>
      </c>
    </row>
    <row r="6" spans="1:17" x14ac:dyDescent="0.25">
      <c r="G6" s="36">
        <v>80</v>
      </c>
      <c r="H6" s="36">
        <v>50</v>
      </c>
      <c r="I6" t="b">
        <f>IF(Sheet3!B1=1,Sheet2!P5,IF(Sheet3!B1=2,Sheet2!P6,IF(Sheet3!B1=3,Sheet2!P7,IF(Sheet3!B1=4,Sheet2!P1,IF(Sheet3!B1=5,Sheet2!P2,IF(Sheet3!B1=6,Sheet2!P3,IF(Sheet3!B1=7,Sheet2!P4)))))))</f>
        <v>0</v>
      </c>
      <c r="P6">
        <v>10</v>
      </c>
      <c r="Q6">
        <v>30</v>
      </c>
    </row>
    <row r="7" spans="1:17" x14ac:dyDescent="0.25">
      <c r="G7" s="36">
        <v>85</v>
      </c>
      <c r="H7" s="36">
        <v>58.33</v>
      </c>
      <c r="I7" t="b">
        <f>IF(Sheet3!B1=1,Sheet2!F1,IF(Sheet3!B2=2,Sheet2!F2,IF(Sheet3!B1=3,Sheet2!F3,IF(Sheet3!B1=4,Sheet2!F5))))</f>
        <v>0</v>
      </c>
      <c r="P7">
        <v>15</v>
      </c>
      <c r="Q7">
        <v>35</v>
      </c>
    </row>
    <row r="8" spans="1:17" x14ac:dyDescent="0.25">
      <c r="G8" s="36">
        <v>90</v>
      </c>
      <c r="H8" s="36"/>
      <c r="I8" t="b">
        <f>IF(Sheet3!C1=3,Sheet2!Q5,IF(Sheet3!C1=1,Sheet2!Q1,IF(Sheet3!C1=2,Sheet2!Q2,IF(Sheet3!C1=4,Sheet2!Q6,IF(Sheet3!C1=5,Sheet2!Q7,IF(Sheet3!C1=6,Sheet2!Q8,IF(Sheet3!C1=7,Sheet2!Q9)))))))</f>
        <v>0</v>
      </c>
      <c r="P8">
        <v>20</v>
      </c>
      <c r="Q8">
        <v>40</v>
      </c>
    </row>
    <row r="9" spans="1:17" x14ac:dyDescent="0.25">
      <c r="G9" s="36">
        <v>95</v>
      </c>
      <c r="H9" s="36"/>
      <c r="Q9">
        <v>45</v>
      </c>
    </row>
    <row r="10" spans="1:17" x14ac:dyDescent="0.25">
      <c r="G10" s="36">
        <v>100</v>
      </c>
      <c r="H10" s="36"/>
    </row>
    <row r="11" spans="1:17" x14ac:dyDescent="0.25">
      <c r="G11" s="36">
        <v>105</v>
      </c>
      <c r="H11" s="36"/>
    </row>
    <row r="12" spans="1:17" x14ac:dyDescent="0.25">
      <c r="G12" s="36">
        <v>110</v>
      </c>
      <c r="H12" s="36"/>
    </row>
    <row r="13" spans="1:17" x14ac:dyDescent="0.25">
      <c r="G13" s="36">
        <v>115</v>
      </c>
      <c r="H13" s="36"/>
    </row>
    <row r="14" spans="1:17" x14ac:dyDescent="0.25">
      <c r="G14" s="36">
        <v>120</v>
      </c>
      <c r="H14" s="36"/>
    </row>
    <row r="15" spans="1:17" x14ac:dyDescent="0.25">
      <c r="G15" s="36">
        <v>125</v>
      </c>
      <c r="H15" s="36"/>
    </row>
    <row r="16" spans="1:17" x14ac:dyDescent="0.25">
      <c r="G16" s="36">
        <v>130</v>
      </c>
      <c r="H16" s="36"/>
    </row>
    <row r="17" spans="7:8" x14ac:dyDescent="0.25">
      <c r="G17" s="36">
        <v>135</v>
      </c>
      <c r="H17" s="36"/>
    </row>
    <row r="18" spans="7:8" x14ac:dyDescent="0.25">
      <c r="G18" s="36">
        <v>140</v>
      </c>
      <c r="H18" s="36"/>
    </row>
  </sheetData>
  <sheetProtection algorithmName="SHA-512" hashValue="tVgwspjFVGAaXoPKYHjttzX9RffdkPU3FcYx1vDVci+Cr4HFUOBKy5S96tmcqayYbXr1CKKh0UoEqb/1VCvaOg==" saltValue="Me4Sfs3hERfxM36ofoj5Lg==" spinCount="100000" sheet="1" objects="1" scenarios="1"/>
  <pageMargins left="0.7" right="0.7" top="0.75" bottom="0.75" header="0.3" footer="0.3"/>
  <pageSetup paperSize="9" orientation="portrait" verticalDpi="0" r:id="rId1"/>
  <headerFooter differentOddEven="1" differentFirst="1">
    <oddHeader>&amp;C&amp;"Verdana,Regular"&amp;12 </oddHeader>
    <evenHeader>&amp;C&amp;"Verdana,Regular"&amp;12 </evenHeader>
    <firstHeader>&amp;C&amp;"Verdana,Regular"&amp;12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B1" sqref="B1"/>
    </sheetView>
  </sheetViews>
  <sheetFormatPr defaultRowHeight="15" x14ac:dyDescent="0.25"/>
  <sheetData>
    <row r="1" spans="1:3" x14ac:dyDescent="0.25">
      <c r="A1">
        <f>COUNTIF('HSE Kvalifikacioni Upitnik'!E81:E89,"да")</f>
        <v>0</v>
      </c>
      <c r="B1">
        <f>COUNTIF('HSE Kvalifikacioni Upitnik'!E93:E102,"да")</f>
        <v>0</v>
      </c>
      <c r="C1">
        <f>COUNTIF('HSE Kvalifikacioni Upitnik'!E100:E106,"да")</f>
        <v>0</v>
      </c>
    </row>
  </sheetData>
  <sheetProtection algorithmName="SHA-512" hashValue="nifvyqxmUorid0CFAD04S5WLz8GOh9bCJi04eT+Mul2mmSyJdRiUD3yyTPYE5ExMUIhU1bGcvEU1lRCoIPK23g==" saltValue="Yoagr1U8Z0pIf+pB13dkS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rget_x0020_Audiences xmlns="70b5a948-28a7-4dec-ba47-2e6d9218e2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D4AEE781861C40BBAC9620A27095E4" ma:contentTypeVersion="1" ma:contentTypeDescription="Create a new document." ma:contentTypeScope="" ma:versionID="6c2bde91e7aefab38c3987d4aae10366">
  <xsd:schema xmlns:xsd="http://www.w3.org/2001/XMLSchema" xmlns:xs="http://www.w3.org/2001/XMLSchema" xmlns:p="http://schemas.microsoft.com/office/2006/metadata/properties" xmlns:ns2="70b5a948-28a7-4dec-ba47-2e6d9218e221" targetNamespace="http://schemas.microsoft.com/office/2006/metadata/properties" ma:root="true" ma:fieldsID="0091cff6df51211717b8f57e6308f93f" ns2:_="">
    <xsd:import namespace="70b5a948-28a7-4dec-ba47-2e6d9218e221"/>
    <xsd:element name="properties">
      <xsd:complexType>
        <xsd:sequence>
          <xsd:element name="documentManagement">
            <xsd:complexType>
              <xsd:all>
                <xsd:element ref="ns2:Target_x0020_Audien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5a948-28a7-4dec-ba47-2e6d9218e221" elementFormDefault="qualified">
    <xsd:import namespace="http://schemas.microsoft.com/office/2006/documentManagement/types"/>
    <xsd:import namespace="http://schemas.microsoft.com/office/infopath/2007/PartnerControls"/>
    <xsd:element name="Target_x0020_Audiences" ma:index="8"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AD95D8-1143-4769-B8D9-57570953658C}">
  <ds:schemaRefs>
    <ds:schemaRef ds:uri="http://schemas.microsoft.com/office/2006/documentManagement/types"/>
    <ds:schemaRef ds:uri="70b5a948-28a7-4dec-ba47-2e6d9218e221"/>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53730AF-32B5-4D78-B754-F9C9D4AD991B}">
  <ds:schemaRefs>
    <ds:schemaRef ds:uri="http://schemas.microsoft.com/sharepoint/v3/contenttype/forms"/>
  </ds:schemaRefs>
</ds:datastoreItem>
</file>

<file path=customXml/itemProps3.xml><?xml version="1.0" encoding="utf-8"?>
<ds:datastoreItem xmlns:ds="http://schemas.openxmlformats.org/officeDocument/2006/customXml" ds:itemID="{BB3571FA-1864-4716-8B36-799DDBA6B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5a948-28a7-4dec-ba47-2e6d9218e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HSE Kvalifikacioni Upitnik</vt:lpstr>
      <vt:lpstr>Ocena HSE Kvalifik. upitnika</vt:lpstr>
      <vt:lpstr>Segmentacija nabavke SU </vt:lpstr>
      <vt:lpstr>Sheet5</vt:lpstr>
      <vt:lpstr>Sheet4</vt:lpstr>
      <vt:lpstr>Sheet2</vt:lpstr>
      <vt:lpstr>Sheet3</vt:lpstr>
      <vt:lpstr>'HSE Kvalifikacioni Upitnik'!Print_Area</vt:lpstr>
      <vt:lpstr>'Segmentacija nabavke SU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Klasifikacija: За интерну употребу/Restricted</cp:keywords>
  <cp:lastModifiedBy>Vladimir Todorović</cp:lastModifiedBy>
  <cp:lastPrinted>2018-09-03T09:17:38Z</cp:lastPrinted>
  <dcterms:created xsi:type="dcterms:W3CDTF">2017-09-05T06:18:08Z</dcterms:created>
  <dcterms:modified xsi:type="dcterms:W3CDTF">2019-11-15T12:42:40Z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b5b840e9-8366-4c59-bf04-2561a20be2da</vt:lpwstr>
  </property>
  <property fmtid="{D5CDD505-2E9C-101B-9397-08002B2CF9AE}" pid="3" name="NISKlasifikacija">
    <vt:lpwstr>Za-internu-upotrebu-Restricted</vt:lpwstr>
  </property>
  <property fmtid="{D5CDD505-2E9C-101B-9397-08002B2CF9AE}" pid="4" name="ContentTypeId">
    <vt:lpwstr>0x010100A4D4AEE781861C40BBAC9620A27095E4</vt:lpwstr>
  </property>
  <property fmtid="{D5CDD505-2E9C-101B-9397-08002B2CF9AE}" pid="5" name="SV_QUERY_LIST_4F35BF76-6C0D-4D9B-82B2-816C12CF3733">
    <vt:lpwstr>empty_477D106A-C0D6-4607-AEBD-E2C9D60EA279</vt:lpwstr>
  </property>
  <property fmtid="{D5CDD505-2E9C-101B-9397-08002B2CF9AE}" pid="6" name="Klasifikacija">
    <vt:lpwstr>Za-internu-upotrebu-Restricted</vt:lpwstr>
  </property>
</Properties>
</file>